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d1w1\一時作業\マニホールド仕様書\ﾏﾆﾎｰﾙﾄﾞ仕様書作成中\ナカガワラ\NEW SY EX260-CAN追加_評価版\"/>
    </mc:Choice>
  </mc:AlternateContent>
  <xr:revisionPtr revIDLastSave="0" documentId="13_ncr:1_{18802BAD-4F92-43D7-98B5-4E414420A599}" xr6:coauthVersionLast="47" xr6:coauthVersionMax="47" xr10:uidLastSave="{00000000-0000-0000-0000-000000000000}"/>
  <bookViews>
    <workbookView xWindow="-28920" yWindow="15" windowWidth="29040" windowHeight="1584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 name="※改訂履歴" sheetId="11" state="hidden" r:id="rId7"/>
  </sheets>
  <definedNames>
    <definedName name="_xlnm.Print_Area" localSheetId="1">ベース!$A$1:$BV$69</definedName>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1" l="1"/>
  <c r="E100" i="11"/>
  <c r="G99" i="11"/>
  <c r="F99" i="11"/>
  <c r="E99" i="11"/>
  <c r="G98" i="11"/>
  <c r="F98" i="11"/>
  <c r="E98" i="11"/>
  <c r="G97" i="11"/>
  <c r="F97" i="11"/>
  <c r="E97" i="11"/>
  <c r="G96" i="11"/>
  <c r="F96" i="11"/>
  <c r="E96" i="11"/>
  <c r="G95" i="11"/>
  <c r="F95" i="11"/>
  <c r="E95" i="11"/>
  <c r="G94" i="11"/>
  <c r="F94" i="11"/>
  <c r="E94" i="11"/>
  <c r="G93" i="11"/>
  <c r="F93" i="11"/>
  <c r="E93" i="11"/>
  <c r="G92" i="11"/>
  <c r="F92" i="11"/>
  <c r="E92" i="11"/>
  <c r="G91" i="11"/>
  <c r="F91" i="11"/>
  <c r="E91" i="11"/>
  <c r="G90" i="11"/>
  <c r="F90" i="11"/>
  <c r="E90" i="11"/>
  <c r="G89" i="11"/>
  <c r="F89" i="11"/>
  <c r="E89" i="11"/>
  <c r="G88" i="11"/>
  <c r="F88" i="11"/>
  <c r="E88" i="11"/>
  <c r="G87" i="11"/>
  <c r="F87" i="11"/>
  <c r="E87" i="11"/>
  <c r="G86" i="11"/>
  <c r="F86" i="11"/>
  <c r="E86" i="11"/>
  <c r="G85" i="11"/>
  <c r="F85" i="11"/>
  <c r="E85" i="11"/>
  <c r="G84" i="11"/>
  <c r="F84" i="11"/>
  <c r="E84" i="11"/>
  <c r="G83" i="11"/>
  <c r="F83" i="11"/>
  <c r="E83" i="11"/>
  <c r="G82" i="11"/>
  <c r="F82" i="11"/>
  <c r="E82" i="11"/>
  <c r="G81" i="11"/>
  <c r="F81" i="11"/>
  <c r="E81" i="11"/>
  <c r="G80" i="11"/>
  <c r="F80" i="11"/>
  <c r="E80" i="11"/>
  <c r="G79" i="11"/>
  <c r="F79" i="11"/>
  <c r="E79" i="11"/>
  <c r="G78" i="11"/>
  <c r="F78" i="11"/>
  <c r="E78" i="11"/>
  <c r="G77" i="11"/>
  <c r="F77" i="11"/>
  <c r="E77" i="11"/>
  <c r="G76" i="11"/>
  <c r="F76" i="11"/>
  <c r="E76" i="11"/>
  <c r="G75" i="11"/>
  <c r="F75" i="11"/>
  <c r="E75" i="11"/>
  <c r="G74" i="11"/>
  <c r="F74" i="11"/>
  <c r="E74" i="11"/>
  <c r="G73" i="11"/>
  <c r="F73" i="11"/>
  <c r="E73" i="11"/>
  <c r="G72" i="11"/>
  <c r="F72" i="11"/>
  <c r="E72" i="11"/>
  <c r="G71" i="11"/>
  <c r="F71" i="11"/>
  <c r="E71" i="11"/>
  <c r="G70" i="11"/>
  <c r="F70" i="11"/>
  <c r="E70" i="11"/>
  <c r="G69" i="11"/>
  <c r="F69" i="11"/>
  <c r="E69" i="11"/>
  <c r="G68" i="11"/>
  <c r="F68" i="11"/>
  <c r="E68" i="11"/>
  <c r="G67" i="11"/>
  <c r="F67" i="11"/>
  <c r="E67" i="11"/>
  <c r="G66" i="11"/>
  <c r="F66" i="11"/>
  <c r="E66" i="11"/>
  <c r="G65" i="11"/>
  <c r="F65" i="11"/>
  <c r="E65" i="11"/>
  <c r="G64" i="11"/>
  <c r="F64" i="11"/>
  <c r="E64" i="11"/>
  <c r="G63" i="11"/>
  <c r="F63" i="11"/>
  <c r="E63" i="11"/>
  <c r="G62" i="11"/>
  <c r="F62" i="11"/>
  <c r="E62" i="11"/>
  <c r="G61" i="11"/>
  <c r="F61" i="11"/>
  <c r="E61" i="11"/>
  <c r="G60" i="11"/>
  <c r="F60" i="11"/>
  <c r="E60" i="11"/>
  <c r="G59" i="11"/>
  <c r="F59" i="11"/>
  <c r="E59" i="11"/>
  <c r="G58" i="11"/>
  <c r="F58" i="11"/>
  <c r="E58" i="11"/>
  <c r="G57" i="11"/>
  <c r="F57" i="11"/>
  <c r="E57" i="11"/>
  <c r="G56" i="11"/>
  <c r="F56" i="11"/>
  <c r="E56" i="11"/>
  <c r="G55" i="11"/>
  <c r="F55" i="11"/>
  <c r="E55" i="11"/>
  <c r="G54" i="11"/>
  <c r="F54" i="11"/>
  <c r="E54" i="11"/>
  <c r="G53" i="11"/>
  <c r="F53" i="11"/>
  <c r="E53" i="11"/>
  <c r="G52" i="11"/>
  <c r="F52" i="11"/>
  <c r="E52" i="11"/>
  <c r="G51" i="11"/>
  <c r="F51" i="11"/>
  <c r="E51" i="11"/>
  <c r="G50" i="11"/>
  <c r="F50" i="11"/>
  <c r="E50" i="11"/>
  <c r="G49" i="11"/>
  <c r="F49" i="11"/>
  <c r="E49" i="11"/>
  <c r="G48" i="11"/>
  <c r="F48" i="11"/>
  <c r="E48" i="11"/>
  <c r="G47" i="11"/>
  <c r="F47" i="11"/>
  <c r="E47" i="11"/>
  <c r="G46" i="11"/>
  <c r="F46" i="11"/>
  <c r="E46" i="11"/>
  <c r="G45" i="11"/>
  <c r="F45" i="11"/>
  <c r="E45" i="11"/>
  <c r="G44" i="11"/>
  <c r="F44" i="11"/>
  <c r="E44" i="11"/>
  <c r="G43" i="11"/>
  <c r="F43" i="11"/>
  <c r="E43" i="11"/>
  <c r="G42" i="11"/>
  <c r="F42" i="11"/>
  <c r="E42" i="11"/>
  <c r="G41" i="11"/>
  <c r="F41" i="11"/>
  <c r="E41" i="11"/>
  <c r="G40" i="11"/>
  <c r="F40" i="11"/>
  <c r="E40" i="11"/>
  <c r="G39" i="11"/>
  <c r="F39" i="11"/>
  <c r="E39" i="11"/>
  <c r="G38" i="11"/>
  <c r="F38" i="11"/>
  <c r="E38" i="11"/>
  <c r="G37" i="11"/>
  <c r="F37" i="11"/>
  <c r="E37" i="11"/>
  <c r="G36" i="11"/>
  <c r="F36" i="11"/>
  <c r="E36" i="11"/>
  <c r="G35" i="11"/>
  <c r="F35" i="11"/>
  <c r="E35" i="11"/>
  <c r="G34" i="11"/>
  <c r="F34" i="11"/>
  <c r="E34" i="11"/>
  <c r="G33" i="11"/>
  <c r="F33" i="11"/>
  <c r="E33" i="11"/>
  <c r="G32" i="11"/>
  <c r="F32" i="11"/>
  <c r="E32" i="11"/>
  <c r="G31" i="11"/>
  <c r="F31" i="11"/>
  <c r="E31" i="11"/>
  <c r="G30" i="11"/>
  <c r="F30" i="11"/>
  <c r="E30" i="11"/>
  <c r="G29" i="11"/>
  <c r="F29" i="11"/>
  <c r="E29" i="11"/>
  <c r="G28" i="11"/>
  <c r="F28" i="11"/>
  <c r="E28" i="11"/>
  <c r="G27" i="11"/>
  <c r="F27" i="11"/>
  <c r="E27" i="11"/>
  <c r="G26" i="11"/>
  <c r="F26" i="11"/>
  <c r="E26" i="11"/>
  <c r="G25" i="11"/>
  <c r="F25" i="11"/>
  <c r="E25" i="11"/>
  <c r="G24" i="11"/>
  <c r="F24" i="11"/>
  <c r="E24" i="11"/>
  <c r="G23" i="11"/>
  <c r="F23" i="11"/>
  <c r="E23" i="11"/>
  <c r="G22" i="11"/>
  <c r="F22" i="11"/>
  <c r="E22" i="11"/>
  <c r="G21" i="11"/>
  <c r="F21" i="11"/>
  <c r="E21" i="11"/>
  <c r="G20" i="11"/>
  <c r="F20" i="11"/>
  <c r="E20" i="11"/>
  <c r="G19" i="11"/>
  <c r="F19" i="11"/>
  <c r="E19" i="11"/>
  <c r="G18" i="11"/>
  <c r="F18" i="11"/>
  <c r="E18" i="11"/>
  <c r="G17" i="11"/>
  <c r="F17" i="11"/>
  <c r="E17" i="11"/>
  <c r="G16" i="11"/>
  <c r="F16" i="11"/>
  <c r="E16" i="11"/>
  <c r="G15" i="11"/>
  <c r="F15" i="11"/>
  <c r="E15" i="11"/>
  <c r="G14" i="11"/>
  <c r="F14" i="11"/>
  <c r="E14" i="11"/>
  <c r="G13" i="11"/>
  <c r="F13" i="11"/>
  <c r="E13" i="11"/>
  <c r="G12" i="11"/>
  <c r="F12" i="11"/>
  <c r="E12" i="11"/>
  <c r="G11" i="11"/>
  <c r="F11" i="11"/>
  <c r="E11" i="11"/>
  <c r="G10" i="11"/>
  <c r="F10" i="11"/>
  <c r="E10" i="11"/>
  <c r="G9" i="11"/>
  <c r="F9" i="11"/>
  <c r="E9" i="11"/>
  <c r="G8" i="11"/>
  <c r="F8" i="11"/>
  <c r="E8" i="11"/>
  <c r="G7" i="11"/>
  <c r="F7" i="11"/>
  <c r="E7" i="11"/>
  <c r="G6" i="11"/>
  <c r="F6" i="11"/>
  <c r="E6" i="11"/>
  <c r="G5" i="11"/>
  <c r="F5" i="11"/>
  <c r="E5" i="11"/>
  <c r="C1" i="11" s="1"/>
  <c r="G4" i="11"/>
  <c r="F4" i="11"/>
  <c r="E4" i="11"/>
  <c r="G3" i="11"/>
  <c r="I3" i="10"/>
  <c r="AH51" i="7"/>
  <c r="AG51" i="7"/>
  <c r="AF51" i="7"/>
  <c r="AE51" i="7"/>
  <c r="AD51" i="7"/>
  <c r="AC51" i="7"/>
  <c r="AB51" i="7"/>
  <c r="AA51" i="7"/>
  <c r="Z51" i="7"/>
  <c r="Y51" i="7"/>
  <c r="X51" i="7"/>
  <c r="W51" i="7"/>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C35" i="7"/>
  <c r="AI35" i="7" s="1"/>
  <c r="AR176" i="8" s="1"/>
  <c r="AR32" i="8" s="1"/>
  <c r="AQ176" i="8"/>
  <c r="AQ32" i="8" s="1"/>
  <c r="AP176" i="8"/>
  <c r="AO176" i="8"/>
  <c r="AN176" i="8"/>
  <c r="AN32" i="8" s="1"/>
  <c r="AM176" i="8"/>
  <c r="AL176" i="8"/>
  <c r="AL32" i="8" s="1"/>
  <c r="AK176" i="8"/>
  <c r="AJ176" i="8"/>
  <c r="AI176" i="8"/>
  <c r="AH176" i="8"/>
  <c r="AG176" i="8"/>
  <c r="AF176" i="8"/>
  <c r="AF32" i="8" s="1"/>
  <c r="AE176" i="8"/>
  <c r="AE32" i="8" s="1"/>
  <c r="AD176" i="8"/>
  <c r="AD32" i="8" s="1"/>
  <c r="AC176" i="8"/>
  <c r="AC32" i="8" s="1"/>
  <c r="AB176" i="8"/>
  <c r="AB32" i="8" s="1"/>
  <c r="AA176" i="8"/>
  <c r="AA32" i="8" s="1"/>
  <c r="Z176" i="8"/>
  <c r="Z32" i="8"/>
  <c r="Y176" i="8"/>
  <c r="Y32" i="8"/>
  <c r="X176" i="8"/>
  <c r="X32" i="8"/>
  <c r="W176" i="8"/>
  <c r="W32" i="8" s="1"/>
  <c r="V176" i="8"/>
  <c r="U176" i="8"/>
  <c r="T176" i="8"/>
  <c r="T32" i="8" s="1"/>
  <c r="C38" i="7"/>
  <c r="AI38" i="7" s="1"/>
  <c r="AR177" i="8" s="1"/>
  <c r="AR38" i="8" s="1"/>
  <c r="AQ177" i="8"/>
  <c r="AQ38" i="8" s="1"/>
  <c r="AP177" i="8"/>
  <c r="AO177" i="8"/>
  <c r="AO38" i="8" s="1"/>
  <c r="AN177" i="8"/>
  <c r="AM177" i="8"/>
  <c r="AL177" i="8"/>
  <c r="AL38" i="8" s="1"/>
  <c r="AK177" i="8"/>
  <c r="AK38" i="8" s="1"/>
  <c r="AJ177" i="8"/>
  <c r="AI177" i="8"/>
  <c r="AH177" i="8"/>
  <c r="AG177" i="8"/>
  <c r="AF177" i="8"/>
  <c r="AF38" i="8" s="1"/>
  <c r="AE177" i="8"/>
  <c r="AE38" i="8" s="1"/>
  <c r="AD177" i="8"/>
  <c r="AD38" i="8" s="1"/>
  <c r="AC177" i="8"/>
  <c r="AC38" i="8" s="1"/>
  <c r="AB177" i="8"/>
  <c r="AA177" i="8"/>
  <c r="Z177" i="8"/>
  <c r="Z38" i="8" s="1"/>
  <c r="Y177" i="8"/>
  <c r="Y38" i="8" s="1"/>
  <c r="X177" i="8"/>
  <c r="W177" i="8"/>
  <c r="V177" i="8"/>
  <c r="U177" i="8"/>
  <c r="U38" i="8" s="1"/>
  <c r="T177" i="8"/>
  <c r="T38" i="8" s="1"/>
  <c r="DN14" i="7"/>
  <c r="DM14" i="7"/>
  <c r="DL14" i="7"/>
  <c r="DK14" i="7"/>
  <c r="DJ14" i="7"/>
  <c r="DI14" i="7"/>
  <c r="AL165" i="8"/>
  <c r="DH14" i="7"/>
  <c r="DG14" i="7"/>
  <c r="DF14" i="7"/>
  <c r="DE14" i="7"/>
  <c r="DD14" i="7"/>
  <c r="DC14" i="7"/>
  <c r="AF165" i="8" s="1"/>
  <c r="DB14" i="7"/>
  <c r="DA14" i="7"/>
  <c r="CZ14" i="7"/>
  <c r="CY14" i="7"/>
  <c r="CX14" i="7"/>
  <c r="CW14" i="7"/>
  <c r="CV14" i="7"/>
  <c r="CU14" i="7"/>
  <c r="CT14" i="7"/>
  <c r="CS14" i="7"/>
  <c r="CR14" i="7"/>
  <c r="CM88" i="7" s="1"/>
  <c r="M79" i="8" s="1"/>
  <c r="N79" i="8" s="1"/>
  <c r="CQ14" i="7"/>
  <c r="DN30" i="7"/>
  <c r="AQ163" i="8" s="1"/>
  <c r="AQ65" i="8" s="1"/>
  <c r="DM30" i="7"/>
  <c r="DL30" i="7"/>
  <c r="AO163" i="8" s="1"/>
  <c r="DK30" i="7"/>
  <c r="DJ30" i="7"/>
  <c r="DI30" i="7"/>
  <c r="DH30" i="7"/>
  <c r="DG30" i="7"/>
  <c r="DF30" i="7"/>
  <c r="DE30" i="7"/>
  <c r="AH163" i="8" s="1"/>
  <c r="DD30" i="7"/>
  <c r="DC30" i="7"/>
  <c r="DB30" i="7"/>
  <c r="DA30" i="7"/>
  <c r="CZ30" i="7"/>
  <c r="CY30" i="7"/>
  <c r="CX30" i="7"/>
  <c r="AA163" i="8" s="1"/>
  <c r="AA53" i="8" s="1"/>
  <c r="CW30" i="7"/>
  <c r="CV30" i="7"/>
  <c r="Y163" i="8" s="1"/>
  <c r="CU30" i="7"/>
  <c r="CT30" i="7"/>
  <c r="CS30" i="7"/>
  <c r="V163" i="8" s="1"/>
  <c r="CR30" i="7"/>
  <c r="CQ30" i="7"/>
  <c r="DN29" i="7"/>
  <c r="DM29" i="7"/>
  <c r="DL29" i="7"/>
  <c r="DK29" i="7"/>
  <c r="DJ29" i="7"/>
  <c r="DI29" i="7"/>
  <c r="DH29" i="7"/>
  <c r="DG29" i="7"/>
  <c r="DF29" i="7"/>
  <c r="DE29" i="7"/>
  <c r="AH162" i="8"/>
  <c r="DD29" i="7"/>
  <c r="AG162" i="8"/>
  <c r="DC29" i="7"/>
  <c r="DB29" i="7"/>
  <c r="DA29" i="7"/>
  <c r="CZ29" i="7"/>
  <c r="CY29" i="7"/>
  <c r="CX29" i="7"/>
  <c r="AA162" i="8" s="1"/>
  <c r="CW29" i="7"/>
  <c r="Z162" i="8" s="1"/>
  <c r="CV29" i="7"/>
  <c r="CU29" i="7"/>
  <c r="CT29" i="7"/>
  <c r="CS29" i="7"/>
  <c r="V162" i="8"/>
  <c r="CR29" i="7"/>
  <c r="DN28" i="7"/>
  <c r="DM28" i="7"/>
  <c r="DL28" i="7"/>
  <c r="DK28" i="7"/>
  <c r="DJ28" i="7"/>
  <c r="DI28" i="7"/>
  <c r="DH28" i="7"/>
  <c r="DG28" i="7"/>
  <c r="DF28" i="7"/>
  <c r="DE28" i="7"/>
  <c r="DD28" i="7"/>
  <c r="DC28" i="7"/>
  <c r="DB28" i="7"/>
  <c r="DA28" i="7"/>
  <c r="CZ28" i="7"/>
  <c r="CY28" i="7"/>
  <c r="CX28" i="7"/>
  <c r="CW28" i="7"/>
  <c r="CV28" i="7"/>
  <c r="CU28" i="7"/>
  <c r="X161" i="8"/>
  <c r="CT28" i="7"/>
  <c r="W161" i="8"/>
  <c r="CS28" i="7"/>
  <c r="V161" i="8"/>
  <c r="CR28" i="7"/>
  <c r="U161" i="8"/>
  <c r="CQ29" i="7"/>
  <c r="CQ28" i="7"/>
  <c r="T161" i="8" s="1"/>
  <c r="DN26" i="7"/>
  <c r="DM26" i="7"/>
  <c r="AP160" i="8"/>
  <c r="DL26" i="7"/>
  <c r="DK26" i="7"/>
  <c r="DJ26" i="7"/>
  <c r="DI26" i="7"/>
  <c r="DH26" i="7"/>
  <c r="DG26" i="7"/>
  <c r="DF26" i="7"/>
  <c r="DE26" i="7"/>
  <c r="AH160" i="8" s="1"/>
  <c r="DD26" i="7"/>
  <c r="DC26" i="7"/>
  <c r="DB26" i="7"/>
  <c r="DA26" i="7"/>
  <c r="CZ26" i="7"/>
  <c r="CY26" i="7"/>
  <c r="CX26" i="7"/>
  <c r="CW26" i="7"/>
  <c r="CV26" i="7"/>
  <c r="CU26" i="7"/>
  <c r="CT26" i="7"/>
  <c r="CS26" i="7"/>
  <c r="CR26" i="7"/>
  <c r="DN25" i="7"/>
  <c r="DM25" i="7"/>
  <c r="DL25" i="7"/>
  <c r="AO159" i="8" s="1"/>
  <c r="DK25" i="7"/>
  <c r="AN159" i="8" s="1"/>
  <c r="DJ25" i="7"/>
  <c r="AM159" i="8" s="1"/>
  <c r="DI25" i="7"/>
  <c r="DH25" i="7"/>
  <c r="AK159" i="8"/>
  <c r="DG25" i="7"/>
  <c r="DF25" i="7"/>
  <c r="CM70" i="7" s="1"/>
  <c r="M59" i="8" s="1"/>
  <c r="N59" i="8" s="1"/>
  <c r="DE25" i="7"/>
  <c r="DD25" i="7"/>
  <c r="DC25" i="7"/>
  <c r="DB25" i="7"/>
  <c r="AE159" i="8"/>
  <c r="DA25" i="7"/>
  <c r="CZ25" i="7"/>
  <c r="CY25" i="7"/>
  <c r="AB159" i="8"/>
  <c r="CX25" i="7"/>
  <c r="CW25" i="7"/>
  <c r="CV25" i="7"/>
  <c r="CU25" i="7"/>
  <c r="CT25" i="7"/>
  <c r="CS25" i="7"/>
  <c r="V159" i="8" s="1"/>
  <c r="CR25" i="7"/>
  <c r="DN24" i="7"/>
  <c r="DM24" i="7"/>
  <c r="DL24" i="7"/>
  <c r="DK24" i="7"/>
  <c r="DJ24" i="7"/>
  <c r="DI24" i="7"/>
  <c r="DH24" i="7"/>
  <c r="DG24" i="7"/>
  <c r="DF24" i="7"/>
  <c r="DE24" i="7"/>
  <c r="DD24" i="7"/>
  <c r="DC24" i="7"/>
  <c r="AF158" i="8" s="1"/>
  <c r="DB24" i="7"/>
  <c r="AE158" i="8" s="1"/>
  <c r="DA24" i="7"/>
  <c r="AD158" i="8" s="1"/>
  <c r="CZ24" i="7"/>
  <c r="CY24" i="7"/>
  <c r="AB158" i="8"/>
  <c r="CX24" i="7"/>
  <c r="AA158" i="8"/>
  <c r="CW24" i="7"/>
  <c r="CV24" i="7"/>
  <c r="CU24" i="7"/>
  <c r="CT24" i="7"/>
  <c r="CS24" i="7"/>
  <c r="CR24" i="7"/>
  <c r="U158" i="8" s="1"/>
  <c r="CQ26" i="7"/>
  <c r="T160" i="8" s="1"/>
  <c r="CQ25" i="7"/>
  <c r="CQ24" i="7"/>
  <c r="AH119" i="7"/>
  <c r="AG119" i="7"/>
  <c r="AF119" i="7"/>
  <c r="AE119" i="7"/>
  <c r="AD119" i="7"/>
  <c r="AC119" i="7"/>
  <c r="AB119" i="7"/>
  <c r="AA119" i="7"/>
  <c r="Z119" i="7"/>
  <c r="Y119" i="7"/>
  <c r="X119" i="7"/>
  <c r="W119" i="7"/>
  <c r="V119" i="7"/>
  <c r="U119" i="7"/>
  <c r="T119" i="7"/>
  <c r="S119" i="7"/>
  <c r="R119" i="7"/>
  <c r="Q119" i="7"/>
  <c r="Q120" i="7" s="1"/>
  <c r="P119" i="7"/>
  <c r="O119" i="7"/>
  <c r="N119" i="7"/>
  <c r="N120" i="7"/>
  <c r="M119" i="7"/>
  <c r="L119" i="7"/>
  <c r="AH118" i="7"/>
  <c r="AH120" i="7" s="1"/>
  <c r="AG118" i="7"/>
  <c r="AG120" i="7" s="1"/>
  <c r="AF118" i="7"/>
  <c r="AE118" i="7"/>
  <c r="AD118" i="7"/>
  <c r="AC118" i="7"/>
  <c r="AC120" i="7"/>
  <c r="AB118" i="7"/>
  <c r="AB120" i="7"/>
  <c r="AA118" i="7"/>
  <c r="AA120" i="7"/>
  <c r="Z118" i="7"/>
  <c r="Z120" i="7"/>
  <c r="Y118" i="7"/>
  <c r="Y120" i="7"/>
  <c r="X118" i="7"/>
  <c r="X120" i="7" s="1"/>
  <c r="W118" i="7"/>
  <c r="W120" i="7" s="1"/>
  <c r="V118" i="7"/>
  <c r="V120" i="7" s="1"/>
  <c r="U118" i="7"/>
  <c r="U120" i="7" s="1"/>
  <c r="T118" i="7"/>
  <c r="T120" i="7" s="1"/>
  <c r="S118" i="7"/>
  <c r="S120" i="7" s="1"/>
  <c r="R118" i="7"/>
  <c r="R120" i="7"/>
  <c r="Q118" i="7"/>
  <c r="P118" i="7"/>
  <c r="P120" i="7"/>
  <c r="O118" i="7"/>
  <c r="O120" i="7"/>
  <c r="N118" i="7"/>
  <c r="M118" i="7"/>
  <c r="M120" i="7" s="1"/>
  <c r="L118" i="7"/>
  <c r="L120" i="7" s="1"/>
  <c r="K119" i="7"/>
  <c r="K118" i="7"/>
  <c r="K120" i="7" s="1"/>
  <c r="L22" i="7"/>
  <c r="L36" i="7"/>
  <c r="L39" i="7"/>
  <c r="M22" i="7"/>
  <c r="M36" i="7"/>
  <c r="M39" i="7"/>
  <c r="N22" i="7"/>
  <c r="N36" i="7"/>
  <c r="N39" i="7"/>
  <c r="O22" i="7"/>
  <c r="O36" i="7"/>
  <c r="O39" i="7"/>
  <c r="P22" i="7"/>
  <c r="P36" i="7"/>
  <c r="P39" i="7"/>
  <c r="Q22" i="7"/>
  <c r="Q36" i="7"/>
  <c r="Q39" i="7"/>
  <c r="R22" i="7"/>
  <c r="R36" i="7"/>
  <c r="R39" i="7"/>
  <c r="S22" i="7"/>
  <c r="S36" i="7"/>
  <c r="S39" i="7"/>
  <c r="T22" i="7"/>
  <c r="T36" i="7"/>
  <c r="T39" i="7"/>
  <c r="U22" i="7"/>
  <c r="U36" i="7"/>
  <c r="U39" i="7"/>
  <c r="V22" i="7"/>
  <c r="V36" i="7"/>
  <c r="V39" i="7"/>
  <c r="W22" i="7"/>
  <c r="W36" i="7"/>
  <c r="W39" i="7"/>
  <c r="X22" i="7"/>
  <c r="X36" i="7"/>
  <c r="X39" i="7"/>
  <c r="Y22" i="7"/>
  <c r="Y36" i="7"/>
  <c r="Y39" i="7"/>
  <c r="Z22" i="7"/>
  <c r="Z36" i="7"/>
  <c r="Z39" i="7"/>
  <c r="AA22" i="7"/>
  <c r="AA36" i="7"/>
  <c r="AA39" i="7"/>
  <c r="AB22" i="7"/>
  <c r="AB36" i="7"/>
  <c r="AB39" i="7"/>
  <c r="AC22" i="7"/>
  <c r="AC36" i="7"/>
  <c r="AC39" i="7"/>
  <c r="AD120" i="7"/>
  <c r="AD22" i="7"/>
  <c r="AD36" i="7"/>
  <c r="AD39" i="7"/>
  <c r="AE120" i="7"/>
  <c r="AE22" i="7"/>
  <c r="AE36" i="7"/>
  <c r="AE39" i="7"/>
  <c r="AF22" i="7"/>
  <c r="AF36" i="7"/>
  <c r="AF39" i="7"/>
  <c r="AG22" i="7"/>
  <c r="AG36" i="7"/>
  <c r="AG39" i="7"/>
  <c r="AH22" i="7"/>
  <c r="AJ22" i="7" s="1"/>
  <c r="AH36" i="7"/>
  <c r="AH39" i="7"/>
  <c r="K22" i="7"/>
  <c r="K36" i="7"/>
  <c r="K39" i="7"/>
  <c r="F16" i="5"/>
  <c r="U16" i="5" s="1"/>
  <c r="V16" i="5" s="1"/>
  <c r="F10" i="5"/>
  <c r="U10" i="5" s="1"/>
  <c r="V10" i="5" s="1"/>
  <c r="K41" i="7"/>
  <c r="AQ175" i="8"/>
  <c r="AQ77" i="8" s="1"/>
  <c r="AP175" i="8"/>
  <c r="AP77" i="8" s="1"/>
  <c r="AO175" i="8"/>
  <c r="AO77" i="8"/>
  <c r="AN175" i="8"/>
  <c r="AN77" i="8" s="1"/>
  <c r="AM175" i="8"/>
  <c r="AM77" i="8" s="1"/>
  <c r="AL175" i="8"/>
  <c r="AK175" i="8"/>
  <c r="AK77" i="8" s="1"/>
  <c r="AJ175" i="8"/>
  <c r="AJ77" i="8" s="1"/>
  <c r="AI175" i="8"/>
  <c r="AI77" i="8" s="1"/>
  <c r="AH175" i="8"/>
  <c r="AH77" i="8" s="1"/>
  <c r="AG175" i="8"/>
  <c r="AG77" i="8" s="1"/>
  <c r="AF175" i="8"/>
  <c r="AF77" i="8" s="1"/>
  <c r="AE175" i="8"/>
  <c r="AE77" i="8" s="1"/>
  <c r="AD175" i="8"/>
  <c r="AD77" i="8" s="1"/>
  <c r="AC175" i="8"/>
  <c r="AC77" i="8" s="1"/>
  <c r="AB175" i="8"/>
  <c r="AB77" i="8" s="1"/>
  <c r="AA175" i="8"/>
  <c r="Z175" i="8"/>
  <c r="Z77" i="8"/>
  <c r="Y175" i="8"/>
  <c r="Y77" i="8" s="1"/>
  <c r="X175" i="8"/>
  <c r="X77" i="8" s="1"/>
  <c r="W175" i="8"/>
  <c r="W77" i="8" s="1"/>
  <c r="V175" i="8"/>
  <c r="V77" i="8"/>
  <c r="U175" i="8"/>
  <c r="T175" i="8"/>
  <c r="T77" i="8" s="1"/>
  <c r="AQ174" i="8"/>
  <c r="AQ76" i="8" s="1"/>
  <c r="AP174" i="8"/>
  <c r="AP76" i="8" s="1"/>
  <c r="AO174" i="8"/>
  <c r="AO76" i="8" s="1"/>
  <c r="AN174" i="8"/>
  <c r="AN76" i="8" s="1"/>
  <c r="AM174" i="8"/>
  <c r="AM76" i="8" s="1"/>
  <c r="AL174" i="8"/>
  <c r="AL76" i="8" s="1"/>
  <c r="AK174" i="8"/>
  <c r="AK76" i="8" s="1"/>
  <c r="AJ174" i="8"/>
  <c r="AJ76" i="8" s="1"/>
  <c r="AI174" i="8"/>
  <c r="AI76" i="8" s="1"/>
  <c r="AH174" i="8"/>
  <c r="AH76" i="8" s="1"/>
  <c r="AG174" i="8"/>
  <c r="AG76" i="8" s="1"/>
  <c r="AF174" i="8"/>
  <c r="AF76" i="8" s="1"/>
  <c r="AE174" i="8"/>
  <c r="AE76" i="8"/>
  <c r="AD174" i="8"/>
  <c r="AC174" i="8"/>
  <c r="AC76" i="8" s="1"/>
  <c r="AB174" i="8"/>
  <c r="AA174" i="8"/>
  <c r="AA76" i="8" s="1"/>
  <c r="Z174" i="8"/>
  <c r="Z76" i="8" s="1"/>
  <c r="Y174" i="8"/>
  <c r="Y76" i="8" s="1"/>
  <c r="X174" i="8"/>
  <c r="X76" i="8" s="1"/>
  <c r="W174" i="8"/>
  <c r="V174" i="8"/>
  <c r="V76" i="8" s="1"/>
  <c r="U174" i="8"/>
  <c r="T174" i="8"/>
  <c r="T76" i="8" s="1"/>
  <c r="AQ173" i="8"/>
  <c r="AQ75" i="8" s="1"/>
  <c r="AP173" i="8"/>
  <c r="AP75" i="8" s="1"/>
  <c r="AO173" i="8"/>
  <c r="AN173" i="8"/>
  <c r="AN75" i="8"/>
  <c r="AM173" i="8"/>
  <c r="AL173" i="8"/>
  <c r="AL75" i="8" s="1"/>
  <c r="AK173" i="8"/>
  <c r="AK75" i="8" s="1"/>
  <c r="AJ173" i="8"/>
  <c r="AJ75" i="8"/>
  <c r="AI173" i="8"/>
  <c r="AH173" i="8"/>
  <c r="AH75" i="8" s="1"/>
  <c r="AG173" i="8"/>
  <c r="AG75" i="8" s="1"/>
  <c r="AF173" i="8"/>
  <c r="AF75" i="8" s="1"/>
  <c r="AE173" i="8"/>
  <c r="AE75" i="8" s="1"/>
  <c r="AD173" i="8"/>
  <c r="AD75" i="8" s="1"/>
  <c r="AC173" i="8"/>
  <c r="AC75" i="8" s="1"/>
  <c r="AB173" i="8"/>
  <c r="AB75" i="8" s="1"/>
  <c r="AA173" i="8"/>
  <c r="AA75" i="8" s="1"/>
  <c r="Z173" i="8"/>
  <c r="Z75" i="8" s="1"/>
  <c r="Y173" i="8"/>
  <c r="Y75" i="8" s="1"/>
  <c r="X173" i="8"/>
  <c r="X75" i="8" s="1"/>
  <c r="W173" i="8"/>
  <c r="W75" i="8"/>
  <c r="V173" i="8"/>
  <c r="U173" i="8"/>
  <c r="U75" i="8" s="1"/>
  <c r="T173" i="8"/>
  <c r="T75" i="8" s="1"/>
  <c r="AQ172" i="8"/>
  <c r="AQ74" i="8" s="1"/>
  <c r="AP172" i="8"/>
  <c r="AO172" i="8"/>
  <c r="AO74" i="8" s="1"/>
  <c r="AN172" i="8"/>
  <c r="AN74" i="8" s="1"/>
  <c r="AM172" i="8"/>
  <c r="AM74" i="8" s="1"/>
  <c r="AL172" i="8"/>
  <c r="AL74" i="8" s="1"/>
  <c r="AK172" i="8"/>
  <c r="AK74" i="8" s="1"/>
  <c r="AJ172" i="8"/>
  <c r="AJ74" i="8" s="1"/>
  <c r="AI172" i="8"/>
  <c r="AI74" i="8" s="1"/>
  <c r="AH172" i="8"/>
  <c r="AH74" i="8" s="1"/>
  <c r="AG172" i="8"/>
  <c r="AG74" i="8" s="1"/>
  <c r="AF172" i="8"/>
  <c r="AF74" i="8" s="1"/>
  <c r="AE172" i="8"/>
  <c r="AE74" i="8" s="1"/>
  <c r="AD172" i="8"/>
  <c r="AD74" i="8"/>
  <c r="AC172" i="8"/>
  <c r="AC74" i="8" s="1"/>
  <c r="AB172" i="8"/>
  <c r="AB74" i="8" s="1"/>
  <c r="AA172" i="8"/>
  <c r="AA74" i="8" s="1"/>
  <c r="Z172" i="8"/>
  <c r="Z74" i="8"/>
  <c r="Y172" i="8"/>
  <c r="Y74" i="8"/>
  <c r="X172" i="8"/>
  <c r="X74" i="8" s="1"/>
  <c r="W172" i="8"/>
  <c r="W74" i="8" s="1"/>
  <c r="V172" i="8"/>
  <c r="V74" i="8"/>
  <c r="U172" i="8"/>
  <c r="U74" i="8"/>
  <c r="T172" i="8"/>
  <c r="T74" i="8" s="1"/>
  <c r="AQ171" i="8"/>
  <c r="AQ73" i="8" s="1"/>
  <c r="AP171" i="8"/>
  <c r="AP73" i="8"/>
  <c r="AO171" i="8"/>
  <c r="AN171" i="8"/>
  <c r="AN73" i="8" s="1"/>
  <c r="AM171" i="8"/>
  <c r="AM73" i="8" s="1"/>
  <c r="AL171" i="8"/>
  <c r="AL73" i="8" s="1"/>
  <c r="AK171" i="8"/>
  <c r="AK73" i="8" s="1"/>
  <c r="AJ171" i="8"/>
  <c r="AJ73" i="8" s="1"/>
  <c r="AI171" i="8"/>
  <c r="AH171" i="8"/>
  <c r="AH73" i="8" s="1"/>
  <c r="AG171" i="8"/>
  <c r="AG73" i="8" s="1"/>
  <c r="AF171" i="8"/>
  <c r="AF73" i="8" s="1"/>
  <c r="AE171" i="8"/>
  <c r="AE73" i="8" s="1"/>
  <c r="AD171" i="8"/>
  <c r="AD73" i="8" s="1"/>
  <c r="AC171" i="8"/>
  <c r="AC73" i="8" s="1"/>
  <c r="AB171" i="8"/>
  <c r="AB73" i="8" s="1"/>
  <c r="AA171" i="8"/>
  <c r="AA73" i="8" s="1"/>
  <c r="Z171" i="8"/>
  <c r="Y171" i="8"/>
  <c r="Y73" i="8" s="1"/>
  <c r="X171" i="8"/>
  <c r="W171" i="8"/>
  <c r="W73" i="8"/>
  <c r="V171" i="8"/>
  <c r="V73" i="8" s="1"/>
  <c r="U171" i="8"/>
  <c r="U73" i="8" s="1"/>
  <c r="T171" i="8"/>
  <c r="T73" i="8" s="1"/>
  <c r="AL77" i="8"/>
  <c r="AA77" i="8"/>
  <c r="U77" i="8"/>
  <c r="AD76" i="8"/>
  <c r="AB76" i="8"/>
  <c r="W76" i="8"/>
  <c r="U76" i="8"/>
  <c r="AO75" i="8"/>
  <c r="AM75" i="8"/>
  <c r="AI75" i="8"/>
  <c r="V75" i="8"/>
  <c r="AP74" i="8"/>
  <c r="AO73" i="8"/>
  <c r="AI73" i="8"/>
  <c r="Z73" i="8"/>
  <c r="X73" i="8"/>
  <c r="AP59" i="7"/>
  <c r="AP37" i="7"/>
  <c r="AP34" i="7"/>
  <c r="W2" i="7"/>
  <c r="T2" i="7"/>
  <c r="N2" i="7"/>
  <c r="AQ34" i="7"/>
  <c r="AJ35" i="7" s="1"/>
  <c r="AS176" i="8" s="1"/>
  <c r="AS32" i="8" s="1"/>
  <c r="AQ35" i="7"/>
  <c r="AQ37" i="7"/>
  <c r="AQ38" i="7"/>
  <c r="C62" i="7"/>
  <c r="C60" i="7"/>
  <c r="T41" i="7"/>
  <c r="S41" i="7"/>
  <c r="R41" i="7"/>
  <c r="Q41" i="7"/>
  <c r="P41" i="7"/>
  <c r="O41" i="7"/>
  <c r="N41" i="7"/>
  <c r="AH41" i="7"/>
  <c r="AG41" i="7"/>
  <c r="AF41" i="7"/>
  <c r="AE41" i="7"/>
  <c r="AD41" i="7"/>
  <c r="AC41" i="7"/>
  <c r="AB41" i="7"/>
  <c r="AA41" i="7"/>
  <c r="Z41" i="7"/>
  <c r="Y41" i="7"/>
  <c r="X41" i="7"/>
  <c r="W41" i="7"/>
  <c r="V41" i="7"/>
  <c r="U41" i="7"/>
  <c r="M41" i="7"/>
  <c r="L41" i="7"/>
  <c r="AP40" i="7"/>
  <c r="AP56" i="7"/>
  <c r="M74" i="8" s="1"/>
  <c r="N74"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s="1"/>
  <c r="CU117" i="7"/>
  <c r="X107" i="8" s="1"/>
  <c r="CT117" i="7"/>
  <c r="W107" i="8" s="1"/>
  <c r="CS117" i="7"/>
  <c r="V107" i="8" s="1"/>
  <c r="CR117" i="7"/>
  <c r="U107" i="8" s="1"/>
  <c r="CQ117" i="7"/>
  <c r="T107" i="8" s="1"/>
  <c r="CP117" i="7"/>
  <c r="S107" i="8" s="1"/>
  <c r="CO117" i="7"/>
  <c r="R107" i="8" s="1"/>
  <c r="G22" i="10"/>
  <c r="F22" i="10"/>
  <c r="E22" i="10"/>
  <c r="L107" i="8"/>
  <c r="DQ115" i="7"/>
  <c r="AS106" i="8" s="1"/>
  <c r="CU115" i="7"/>
  <c r="X106" i="8" s="1"/>
  <c r="CT115" i="7"/>
  <c r="W106" i="8" s="1"/>
  <c r="CS115" i="7"/>
  <c r="V106" i="8" s="1"/>
  <c r="CR115" i="7"/>
  <c r="U106" i="8" s="1"/>
  <c r="CQ115" i="7"/>
  <c r="T106" i="8" s="1"/>
  <c r="CP115" i="7"/>
  <c r="S106" i="8" s="1"/>
  <c r="CO115" i="7"/>
  <c r="R106" i="8" s="1"/>
  <c r="G21" i="10"/>
  <c r="F21" i="10"/>
  <c r="E21" i="10"/>
  <c r="L106" i="8"/>
  <c r="DQ100" i="7"/>
  <c r="AS91" i="8" s="1"/>
  <c r="CU100" i="7"/>
  <c r="X91" i="8" s="1"/>
  <c r="CT100" i="7"/>
  <c r="W91" i="8" s="1"/>
  <c r="CS100" i="7"/>
  <c r="V91" i="8" s="1"/>
  <c r="CR100" i="7"/>
  <c r="U91" i="8" s="1"/>
  <c r="CQ100" i="7"/>
  <c r="T91" i="8" s="1"/>
  <c r="CP100" i="7"/>
  <c r="S91" i="8" s="1"/>
  <c r="CO100" i="7"/>
  <c r="R91" i="8" s="1"/>
  <c r="G20" i="10"/>
  <c r="F20" i="10"/>
  <c r="E20" i="10"/>
  <c r="L91" i="8"/>
  <c r="DQ98" i="7"/>
  <c r="AS89" i="8" s="1"/>
  <c r="CU98" i="7"/>
  <c r="X89" i="8" s="1"/>
  <c r="CT98" i="7"/>
  <c r="W89" i="8" s="1"/>
  <c r="CS98" i="7"/>
  <c r="V89" i="8" s="1"/>
  <c r="CR98" i="7"/>
  <c r="U89" i="8" s="1"/>
  <c r="CQ98" i="7"/>
  <c r="T89" i="8" s="1"/>
  <c r="CP98" i="7"/>
  <c r="S89" i="8" s="1"/>
  <c r="CO98" i="7"/>
  <c r="R89" i="8" s="1"/>
  <c r="G19" i="10"/>
  <c r="F19" i="10"/>
  <c r="E19" i="10"/>
  <c r="L89" i="8"/>
  <c r="DQ96" i="7"/>
  <c r="AS87" i="8" s="1"/>
  <c r="CU96" i="7"/>
  <c r="X87" i="8" s="1"/>
  <c r="CT96" i="7"/>
  <c r="W87" i="8" s="1"/>
  <c r="CS96" i="7"/>
  <c r="V87" i="8" s="1"/>
  <c r="CR96" i="7"/>
  <c r="U87" i="8" s="1"/>
  <c r="CQ96" i="7"/>
  <c r="T87" i="8" s="1"/>
  <c r="CP96" i="7"/>
  <c r="S87" i="8" s="1"/>
  <c r="CO96" i="7"/>
  <c r="R87" i="8" s="1"/>
  <c r="G18" i="10"/>
  <c r="F18" i="10"/>
  <c r="E18" i="10"/>
  <c r="L87" i="8"/>
  <c r="L81" i="8"/>
  <c r="AS165" i="8"/>
  <c r="AR165" i="8"/>
  <c r="T165" i="8"/>
  <c r="G17" i="10"/>
  <c r="F17" i="10"/>
  <c r="E17" i="10"/>
  <c r="AP38" i="8"/>
  <c r="AN38" i="8"/>
  <c r="AM38" i="8"/>
  <c r="AJ38" i="8"/>
  <c r="AI38" i="8"/>
  <c r="AH38" i="8"/>
  <c r="AG38" i="8"/>
  <c r="AB38" i="8"/>
  <c r="AA38" i="8"/>
  <c r="W38" i="8"/>
  <c r="V38" i="8"/>
  <c r="G16" i="10"/>
  <c r="F16" i="10"/>
  <c r="E16" i="10"/>
  <c r="G15" i="10"/>
  <c r="F15" i="10"/>
  <c r="E15" i="10"/>
  <c r="AP32" i="8"/>
  <c r="AO32" i="8"/>
  <c r="AM32" i="8"/>
  <c r="AK32" i="8"/>
  <c r="AJ32" i="8"/>
  <c r="AI32" i="8"/>
  <c r="AH32" i="8"/>
  <c r="AG32" i="8"/>
  <c r="V32" i="8"/>
  <c r="U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U121" i="7"/>
  <c r="X111" i="8"/>
  <c r="CT121" i="7"/>
  <c r="W111" i="8"/>
  <c r="CS121" i="7"/>
  <c r="V111" i="8"/>
  <c r="CR121" i="7"/>
  <c r="U111" i="8"/>
  <c r="CQ121" i="7"/>
  <c r="T111" i="8"/>
  <c r="CP121" i="7"/>
  <c r="S111" i="8"/>
  <c r="CO121" i="7"/>
  <c r="R111" i="8"/>
  <c r="DQ120" i="7"/>
  <c r="AS110" i="8"/>
  <c r="CU120" i="7"/>
  <c r="X110" i="8"/>
  <c r="CT120" i="7"/>
  <c r="W110" i="8"/>
  <c r="CS120" i="7"/>
  <c r="V110" i="8"/>
  <c r="CR120" i="7"/>
  <c r="U110" i="8"/>
  <c r="CQ120" i="7"/>
  <c r="T110" i="8"/>
  <c r="CP120" i="7"/>
  <c r="S110" i="8"/>
  <c r="CO120" i="7"/>
  <c r="R110" i="8"/>
  <c r="DQ119" i="7"/>
  <c r="AS109" i="8"/>
  <c r="CU119" i="7"/>
  <c r="X109" i="8"/>
  <c r="CT119" i="7"/>
  <c r="W109" i="8"/>
  <c r="CS119" i="7"/>
  <c r="V109" i="8"/>
  <c r="CR119" i="7"/>
  <c r="U109" i="8"/>
  <c r="CQ119" i="7"/>
  <c r="T109" i="8"/>
  <c r="CP119" i="7"/>
  <c r="S109" i="8"/>
  <c r="CO119" i="7"/>
  <c r="R109" i="8"/>
  <c r="DQ118" i="7"/>
  <c r="AS108" i="8"/>
  <c r="CU118" i="7"/>
  <c r="X108" i="8"/>
  <c r="CT118" i="7"/>
  <c r="W108" i="8"/>
  <c r="CS118" i="7"/>
  <c r="V108" i="8"/>
  <c r="CR118" i="7"/>
  <c r="U108" i="8"/>
  <c r="CQ118" i="7"/>
  <c r="T108" i="8"/>
  <c r="CP118" i="7"/>
  <c r="S108" i="8"/>
  <c r="CO118" i="7"/>
  <c r="R108" i="8"/>
  <c r="DQ116" i="7"/>
  <c r="CU116" i="7"/>
  <c r="CT116" i="7"/>
  <c r="CS116" i="7"/>
  <c r="CR116" i="7"/>
  <c r="CQ116" i="7"/>
  <c r="CP116" i="7"/>
  <c r="CO116" i="7"/>
  <c r="DQ114" i="7"/>
  <c r="AS105" i="8"/>
  <c r="CU114" i="7"/>
  <c r="X105" i="8"/>
  <c r="CT114" i="7"/>
  <c r="W105" i="8"/>
  <c r="CS114" i="7"/>
  <c r="V105" i="8"/>
  <c r="CR114" i="7"/>
  <c r="U105" i="8"/>
  <c r="CQ114" i="7"/>
  <c r="T105" i="8"/>
  <c r="CP114" i="7"/>
  <c r="S105" i="8"/>
  <c r="CO114" i="7"/>
  <c r="R105" i="8"/>
  <c r="DQ113" i="7"/>
  <c r="AS104" i="8"/>
  <c r="CU113" i="7"/>
  <c r="X104" i="8"/>
  <c r="CT113" i="7"/>
  <c r="W104" i="8"/>
  <c r="CS113" i="7"/>
  <c r="V104" i="8"/>
  <c r="CR113" i="7"/>
  <c r="U104" i="8"/>
  <c r="CQ113" i="7"/>
  <c r="T104" i="8"/>
  <c r="CP113" i="7"/>
  <c r="S104" i="8"/>
  <c r="CO113" i="7"/>
  <c r="R104" i="8"/>
  <c r="DQ112" i="7"/>
  <c r="AS103" i="8"/>
  <c r="CU112" i="7"/>
  <c r="X103" i="8"/>
  <c r="CT112" i="7"/>
  <c r="W103" i="8"/>
  <c r="CS112" i="7"/>
  <c r="V103" i="8"/>
  <c r="CR112" i="7"/>
  <c r="U103" i="8"/>
  <c r="CQ112" i="7"/>
  <c r="T103" i="8"/>
  <c r="CP112" i="7"/>
  <c r="S103" i="8"/>
  <c r="CO112" i="7"/>
  <c r="R103" i="8"/>
  <c r="DQ111" i="7"/>
  <c r="AS102" i="8"/>
  <c r="CU111" i="7"/>
  <c r="X102" i="8"/>
  <c r="CT111" i="7"/>
  <c r="W102" i="8"/>
  <c r="CS111" i="7"/>
  <c r="V102" i="8"/>
  <c r="CR111" i="7"/>
  <c r="U102" i="8"/>
  <c r="CQ111" i="7"/>
  <c r="T102" i="8"/>
  <c r="CP111" i="7"/>
  <c r="S102" i="8"/>
  <c r="CO111" i="7"/>
  <c r="R102" i="8"/>
  <c r="DQ110" i="7"/>
  <c r="AS101" i="8"/>
  <c r="CU110" i="7"/>
  <c r="X101" i="8"/>
  <c r="CT110" i="7"/>
  <c r="W101" i="8"/>
  <c r="CS110" i="7"/>
  <c r="V101" i="8"/>
  <c r="CR110" i="7"/>
  <c r="U101" i="8"/>
  <c r="CQ110" i="7"/>
  <c r="T101" i="8"/>
  <c r="CP110" i="7"/>
  <c r="S101" i="8"/>
  <c r="CO110" i="7"/>
  <c r="R101" i="8"/>
  <c r="DQ109" i="7"/>
  <c r="AS100" i="8"/>
  <c r="CU109" i="7"/>
  <c r="X100" i="8"/>
  <c r="CT109" i="7"/>
  <c r="W100" i="8"/>
  <c r="CS109" i="7"/>
  <c r="V100" i="8"/>
  <c r="CR109" i="7"/>
  <c r="U100" i="8"/>
  <c r="CQ109" i="7"/>
  <c r="T100" i="8"/>
  <c r="CP109" i="7"/>
  <c r="S100" i="8"/>
  <c r="CO109" i="7"/>
  <c r="R100" i="8"/>
  <c r="DQ108" i="7"/>
  <c r="AS99" i="8"/>
  <c r="CU108" i="7"/>
  <c r="X99" i="8"/>
  <c r="CT108" i="7"/>
  <c r="W99" i="8"/>
  <c r="CS108" i="7"/>
  <c r="V99" i="8"/>
  <c r="CR108" i="7"/>
  <c r="U99" i="8"/>
  <c r="CQ108" i="7"/>
  <c r="T99" i="8"/>
  <c r="CP108" i="7"/>
  <c r="S99" i="8"/>
  <c r="CO108" i="7"/>
  <c r="R99" i="8"/>
  <c r="DQ107" i="7"/>
  <c r="AS98" i="8"/>
  <c r="CU107" i="7"/>
  <c r="X98" i="8" s="1"/>
  <c r="CT107" i="7"/>
  <c r="W98" i="8"/>
  <c r="CS107" i="7"/>
  <c r="V98" i="8"/>
  <c r="CR107" i="7"/>
  <c r="U98" i="8"/>
  <c r="CQ107" i="7"/>
  <c r="T98" i="8" s="1"/>
  <c r="CP107" i="7"/>
  <c r="S98" i="8"/>
  <c r="CO107" i="7"/>
  <c r="R98" i="8"/>
  <c r="DQ106" i="7"/>
  <c r="AS97" i="8"/>
  <c r="CU106" i="7"/>
  <c r="X97" i="8" s="1"/>
  <c r="CT106" i="7"/>
  <c r="W97" i="8"/>
  <c r="CS106" i="7"/>
  <c r="V97" i="8"/>
  <c r="CR106" i="7"/>
  <c r="U97" i="8"/>
  <c r="CQ106" i="7"/>
  <c r="T97" i="8" s="1"/>
  <c r="CP106" i="7"/>
  <c r="S97" i="8"/>
  <c r="CO106" i="7"/>
  <c r="R97" i="8"/>
  <c r="DQ105" i="7"/>
  <c r="AS96" i="8"/>
  <c r="CU105" i="7"/>
  <c r="X96" i="8" s="1"/>
  <c r="CT105" i="7"/>
  <c r="W96" i="8"/>
  <c r="CS105" i="7"/>
  <c r="V96" i="8"/>
  <c r="CR105" i="7"/>
  <c r="U96" i="8" s="1"/>
  <c r="CQ105" i="7"/>
  <c r="T96" i="8" s="1"/>
  <c r="CP105" i="7"/>
  <c r="S96" i="8"/>
  <c r="CO105" i="7"/>
  <c r="R96" i="8"/>
  <c r="DQ104" i="7"/>
  <c r="AS95" i="8" s="1"/>
  <c r="CU104" i="7"/>
  <c r="X95" i="8" s="1"/>
  <c r="CT104" i="7"/>
  <c r="W95" i="8"/>
  <c r="CS104" i="7"/>
  <c r="V95" i="8"/>
  <c r="CR104" i="7"/>
  <c r="U95" i="8" s="1"/>
  <c r="CQ104" i="7"/>
  <c r="T95" i="8" s="1"/>
  <c r="CP104" i="7"/>
  <c r="S95" i="8"/>
  <c r="CO104" i="7"/>
  <c r="R95" i="8"/>
  <c r="DQ103" i="7"/>
  <c r="AS94" i="8" s="1"/>
  <c r="CU103" i="7"/>
  <c r="X94" i="8" s="1"/>
  <c r="CT103" i="7"/>
  <c r="W94" i="8"/>
  <c r="CS103" i="7"/>
  <c r="V94" i="8"/>
  <c r="CR103" i="7"/>
  <c r="U94" i="8" s="1"/>
  <c r="CQ103" i="7"/>
  <c r="T94" i="8" s="1"/>
  <c r="CP103" i="7"/>
  <c r="S94" i="8"/>
  <c r="CO103" i="7"/>
  <c r="R94" i="8"/>
  <c r="DQ102" i="7"/>
  <c r="AS93" i="8" s="1"/>
  <c r="CU102" i="7"/>
  <c r="X93" i="8" s="1"/>
  <c r="CT102" i="7"/>
  <c r="W93" i="8"/>
  <c r="CS102" i="7"/>
  <c r="V93" i="8"/>
  <c r="CR102" i="7"/>
  <c r="U93" i="8" s="1"/>
  <c r="CQ102" i="7"/>
  <c r="T93" i="8" s="1"/>
  <c r="CP102" i="7"/>
  <c r="S93" i="8"/>
  <c r="CO102" i="7"/>
  <c r="R93" i="8"/>
  <c r="DQ101" i="7"/>
  <c r="AS92" i="8" s="1"/>
  <c r="CU101" i="7"/>
  <c r="X92" i="8" s="1"/>
  <c r="CT101" i="7"/>
  <c r="W92" i="8"/>
  <c r="CS101" i="7"/>
  <c r="V92" i="8"/>
  <c r="CR101" i="7"/>
  <c r="U92" i="8" s="1"/>
  <c r="CQ101" i="7"/>
  <c r="T92" i="8" s="1"/>
  <c r="CP101" i="7"/>
  <c r="S92" i="8"/>
  <c r="CO101" i="7"/>
  <c r="R92" i="8"/>
  <c r="DQ99" i="7"/>
  <c r="AS90" i="8" s="1"/>
  <c r="CU99" i="7"/>
  <c r="X90" i="8" s="1"/>
  <c r="CT99" i="7"/>
  <c r="W90" i="8"/>
  <c r="CS99" i="7"/>
  <c r="V90" i="8"/>
  <c r="CR99" i="7"/>
  <c r="U90" i="8" s="1"/>
  <c r="CQ99" i="7"/>
  <c r="T90" i="8" s="1"/>
  <c r="CP99" i="7"/>
  <c r="S90" i="8"/>
  <c r="CO99" i="7"/>
  <c r="R90" i="8"/>
  <c r="DQ97" i="7"/>
  <c r="AS88" i="8" s="1"/>
  <c r="CU97" i="7"/>
  <c r="X88" i="8" s="1"/>
  <c r="CT97" i="7"/>
  <c r="W88" i="8"/>
  <c r="CS97" i="7"/>
  <c r="V88" i="8"/>
  <c r="CR97" i="7"/>
  <c r="U88" i="8" s="1"/>
  <c r="CQ97" i="7"/>
  <c r="T88" i="8" s="1"/>
  <c r="CP97" i="7"/>
  <c r="S88" i="8"/>
  <c r="CO97" i="7"/>
  <c r="R88" i="8"/>
  <c r="L111" i="8"/>
  <c r="L110" i="8"/>
  <c r="L109" i="8"/>
  <c r="L108" i="8"/>
  <c r="L105" i="8"/>
  <c r="L104" i="8"/>
  <c r="L103" i="8"/>
  <c r="L102" i="8"/>
  <c r="L101" i="8"/>
  <c r="L100" i="8"/>
  <c r="L99" i="8"/>
  <c r="L98" i="8"/>
  <c r="L97" i="8"/>
  <c r="L96" i="8"/>
  <c r="L95" i="8"/>
  <c r="L94" i="8"/>
  <c r="L93" i="8"/>
  <c r="L92" i="8"/>
  <c r="L90" i="8"/>
  <c r="L88" i="8"/>
  <c r="L86" i="8"/>
  <c r="L85" i="8"/>
  <c r="L84" i="8"/>
  <c r="L83" i="8"/>
  <c r="L82" i="8"/>
  <c r="L80" i="8"/>
  <c r="L79" i="8"/>
  <c r="AS79" i="8" s="1"/>
  <c r="L78"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L40" i="8"/>
  <c r="L39" i="8"/>
  <c r="B1" i="10"/>
  <c r="B4" i="10"/>
  <c r="B3" i="10"/>
  <c r="B2" i="10"/>
  <c r="D48" i="8"/>
  <c r="C48" i="8"/>
  <c r="B48" i="8"/>
  <c r="D47" i="8"/>
  <c r="C47" i="8"/>
  <c r="B47" i="8"/>
  <c r="B8" i="7"/>
  <c r="AO6" i="7"/>
  <c r="K2" i="7"/>
  <c r="E2" i="7"/>
  <c r="B2" i="7"/>
  <c r="AS33" i="8"/>
  <c r="AR33" i="8"/>
  <c r="AS27" i="8"/>
  <c r="AR27" i="8"/>
  <c r="AH161" i="8"/>
  <c r="AH159" i="8"/>
  <c r="AH158" i="8"/>
  <c r="AD163" i="8"/>
  <c r="AD162" i="8"/>
  <c r="AD161" i="8"/>
  <c r="AD160" i="8"/>
  <c r="AD159" i="8"/>
  <c r="Z163" i="8"/>
  <c r="Z161" i="8"/>
  <c r="Z160" i="8"/>
  <c r="Z159" i="8"/>
  <c r="V160" i="8"/>
  <c r="V158" i="8"/>
  <c r="AS37" i="8"/>
  <c r="AR37" i="8"/>
  <c r="AS36" i="8"/>
  <c r="AR36" i="8"/>
  <c r="AS35" i="8"/>
  <c r="AR35" i="8"/>
  <c r="AS34" i="8"/>
  <c r="AR34" i="8"/>
  <c r="AS31" i="8"/>
  <c r="AR31" i="8"/>
  <c r="AS30" i="8"/>
  <c r="AR30" i="8"/>
  <c r="AS29" i="8"/>
  <c r="AR29" i="8"/>
  <c r="AS28" i="8"/>
  <c r="AR28" i="8"/>
  <c r="DP121" i="7"/>
  <c r="AR111" i="8" s="1"/>
  <c r="DO121" i="7"/>
  <c r="DN121" i="7"/>
  <c r="AQ111" i="8"/>
  <c r="DM121" i="7"/>
  <c r="AP111" i="8"/>
  <c r="DL121" i="7"/>
  <c r="AO111" i="8"/>
  <c r="DK121" i="7"/>
  <c r="AN111" i="8"/>
  <c r="DJ121" i="7"/>
  <c r="AM111" i="8"/>
  <c r="DI121" i="7"/>
  <c r="AL111" i="8"/>
  <c r="DH121" i="7"/>
  <c r="AK111" i="8"/>
  <c r="DG121" i="7"/>
  <c r="AJ111" i="8"/>
  <c r="DF121" i="7"/>
  <c r="AI111" i="8"/>
  <c r="DE121" i="7"/>
  <c r="AH111" i="8"/>
  <c r="DD121" i="7"/>
  <c r="AG111" i="8"/>
  <c r="DC121" i="7"/>
  <c r="AF111" i="8"/>
  <c r="DB121" i="7"/>
  <c r="AE111" i="8"/>
  <c r="DA121" i="7"/>
  <c r="AD111" i="8"/>
  <c r="CZ121" i="7"/>
  <c r="AC111" i="8"/>
  <c r="CY121" i="7"/>
  <c r="AB111" i="8"/>
  <c r="CX121" i="7"/>
  <c r="AA111" i="8"/>
  <c r="CW121" i="7"/>
  <c r="Z111" i="8"/>
  <c r="CV121" i="7"/>
  <c r="Y111" i="8" s="1"/>
  <c r="DP120" i="7"/>
  <c r="AR110" i="8"/>
  <c r="DO120" i="7"/>
  <c r="DN120" i="7"/>
  <c r="AQ110" i="8" s="1"/>
  <c r="DM120" i="7"/>
  <c r="AP110" i="8" s="1"/>
  <c r="DL120" i="7"/>
  <c r="AO110" i="8"/>
  <c r="DK120" i="7"/>
  <c r="AN110" i="8" s="1"/>
  <c r="DJ120" i="7"/>
  <c r="AM110" i="8" s="1"/>
  <c r="DI120" i="7"/>
  <c r="AL110" i="8" s="1"/>
  <c r="DH120" i="7"/>
  <c r="AK110" i="8"/>
  <c r="DG120" i="7"/>
  <c r="AJ110" i="8" s="1"/>
  <c r="DF120" i="7"/>
  <c r="AI110" i="8" s="1"/>
  <c r="DE120" i="7"/>
  <c r="AH110" i="8" s="1"/>
  <c r="DD120" i="7"/>
  <c r="AG110" i="8"/>
  <c r="DC120" i="7"/>
  <c r="AF110" i="8" s="1"/>
  <c r="DB120" i="7"/>
  <c r="AE110" i="8" s="1"/>
  <c r="DA120" i="7"/>
  <c r="AD110" i="8" s="1"/>
  <c r="CZ120" i="7"/>
  <c r="AC110" i="8" s="1"/>
  <c r="CY120" i="7"/>
  <c r="AB110" i="8" s="1"/>
  <c r="CX120" i="7"/>
  <c r="AA110" i="8" s="1"/>
  <c r="CW120" i="7"/>
  <c r="Z110" i="8" s="1"/>
  <c r="CV120" i="7"/>
  <c r="Y110" i="8" s="1"/>
  <c r="DP119" i="7"/>
  <c r="AR109" i="8" s="1"/>
  <c r="DO119" i="7"/>
  <c r="DN119" i="7"/>
  <c r="AQ109" i="8"/>
  <c r="DM119" i="7"/>
  <c r="AP109" i="8"/>
  <c r="DL119" i="7"/>
  <c r="AO109" i="8"/>
  <c r="DK119" i="7"/>
  <c r="AN109" i="8"/>
  <c r="DJ119" i="7"/>
  <c r="AM109" i="8"/>
  <c r="DI119" i="7"/>
  <c r="AL109" i="8"/>
  <c r="DH119" i="7"/>
  <c r="AK109" i="8"/>
  <c r="DG119" i="7"/>
  <c r="AJ109" i="8"/>
  <c r="DF119" i="7"/>
  <c r="AI109" i="8"/>
  <c r="DE119" i="7"/>
  <c r="AH109" i="8"/>
  <c r="DD119" i="7"/>
  <c r="AG109" i="8"/>
  <c r="DC119" i="7"/>
  <c r="AF109" i="8"/>
  <c r="DB119" i="7"/>
  <c r="AE109" i="8"/>
  <c r="DA119" i="7"/>
  <c r="AD109" i="8"/>
  <c r="CZ119" i="7"/>
  <c r="AC109" i="8"/>
  <c r="CY119" i="7"/>
  <c r="AB109" i="8"/>
  <c r="CX119" i="7"/>
  <c r="AA109" i="8"/>
  <c r="CW119" i="7"/>
  <c r="Z109" i="8"/>
  <c r="CV119" i="7"/>
  <c r="Y109" i="8"/>
  <c r="DP118" i="7"/>
  <c r="AR108" i="8"/>
  <c r="DO118" i="7"/>
  <c r="DN118" i="7"/>
  <c r="AQ108" i="8" s="1"/>
  <c r="DM118" i="7"/>
  <c r="AP108" i="8"/>
  <c r="DL118" i="7"/>
  <c r="AO108" i="8" s="1"/>
  <c r="DK118" i="7"/>
  <c r="AN108" i="8" s="1"/>
  <c r="DJ118" i="7"/>
  <c r="AM108" i="8" s="1"/>
  <c r="DI118" i="7"/>
  <c r="AL108" i="8"/>
  <c r="DH118" i="7"/>
  <c r="AK108" i="8" s="1"/>
  <c r="DG118" i="7"/>
  <c r="AJ108" i="8" s="1"/>
  <c r="DF118" i="7"/>
  <c r="AI108" i="8" s="1"/>
  <c r="DE118" i="7"/>
  <c r="AH108" i="8" s="1"/>
  <c r="DD118" i="7"/>
  <c r="AG108" i="8" s="1"/>
  <c r="DC118" i="7"/>
  <c r="AF108" i="8" s="1"/>
  <c r="DB118" i="7"/>
  <c r="AE108" i="8" s="1"/>
  <c r="DA118" i="7"/>
  <c r="AD108" i="8" s="1"/>
  <c r="CZ118" i="7"/>
  <c r="AC108" i="8" s="1"/>
  <c r="CY118" i="7"/>
  <c r="AB108" i="8" s="1"/>
  <c r="CX118" i="7"/>
  <c r="AA108" i="8" s="1"/>
  <c r="CW118" i="7"/>
  <c r="Z108" i="8" s="1"/>
  <c r="CV118" i="7"/>
  <c r="Y108" i="8" s="1"/>
  <c r="DP117" i="7"/>
  <c r="AR107" i="8" s="1"/>
  <c r="DO117" i="7"/>
  <c r="DN117" i="7"/>
  <c r="AQ107" i="8"/>
  <c r="DM117" i="7"/>
  <c r="AP107" i="8"/>
  <c r="DL117" i="7"/>
  <c r="AO107" i="8"/>
  <c r="DK117" i="7"/>
  <c r="AN107" i="8"/>
  <c r="DJ117" i="7"/>
  <c r="AM107" i="8"/>
  <c r="DI117" i="7"/>
  <c r="AL107" i="8"/>
  <c r="DH117" i="7"/>
  <c r="AK107" i="8"/>
  <c r="DG117" i="7"/>
  <c r="AJ107" i="8"/>
  <c r="DF117" i="7"/>
  <c r="AI107" i="8"/>
  <c r="DE117" i="7"/>
  <c r="AH107" i="8"/>
  <c r="DD117" i="7"/>
  <c r="AG107" i="8"/>
  <c r="DC117" i="7"/>
  <c r="AF107" i="8"/>
  <c r="DB117" i="7"/>
  <c r="AE107" i="8"/>
  <c r="DA117" i="7"/>
  <c r="AD107" i="8"/>
  <c r="CZ117" i="7"/>
  <c r="AC107" i="8"/>
  <c r="CY117" i="7"/>
  <c r="AB107" i="8"/>
  <c r="CX117" i="7"/>
  <c r="AA107" i="8"/>
  <c r="CW117" i="7"/>
  <c r="Z107" i="8"/>
  <c r="CV117" i="7"/>
  <c r="Y107" i="8"/>
  <c r="DP116" i="7"/>
  <c r="DO116" i="7"/>
  <c r="DN116" i="7"/>
  <c r="DM116" i="7"/>
  <c r="DL116" i="7"/>
  <c r="DK116" i="7"/>
  <c r="DJ116" i="7"/>
  <c r="DI116" i="7"/>
  <c r="DH116" i="7"/>
  <c r="DG116" i="7"/>
  <c r="DF116" i="7"/>
  <c r="DE116" i="7"/>
  <c r="DD116" i="7"/>
  <c r="DC116" i="7"/>
  <c r="DB116" i="7"/>
  <c r="DA116" i="7"/>
  <c r="CZ116" i="7"/>
  <c r="CY116" i="7"/>
  <c r="CX116" i="7"/>
  <c r="CW116" i="7"/>
  <c r="CV116" i="7"/>
  <c r="DP115" i="7"/>
  <c r="AR106" i="8" s="1"/>
  <c r="DO115" i="7"/>
  <c r="DN115" i="7"/>
  <c r="AQ106" i="8" s="1"/>
  <c r="DM115" i="7"/>
  <c r="AP106" i="8"/>
  <c r="DL115" i="7"/>
  <c r="AO106" i="8"/>
  <c r="DK115" i="7"/>
  <c r="AN106" i="8"/>
  <c r="DJ115" i="7"/>
  <c r="AM106" i="8"/>
  <c r="DI115" i="7"/>
  <c r="AL106" i="8"/>
  <c r="DH115" i="7"/>
  <c r="AK106" i="8"/>
  <c r="DG115" i="7"/>
  <c r="AJ106" i="8"/>
  <c r="DF115" i="7"/>
  <c r="AI106" i="8"/>
  <c r="DE115" i="7"/>
  <c r="AH106" i="8"/>
  <c r="DD115" i="7"/>
  <c r="AG106" i="8"/>
  <c r="DC115" i="7"/>
  <c r="AF106" i="8"/>
  <c r="DB115" i="7"/>
  <c r="AE106" i="8"/>
  <c r="DA115" i="7"/>
  <c r="AD106" i="8"/>
  <c r="CZ115" i="7"/>
  <c r="AC106" i="8"/>
  <c r="CY115" i="7"/>
  <c r="AB106" i="8"/>
  <c r="CX115" i="7"/>
  <c r="AA106" i="8"/>
  <c r="CW115" i="7"/>
  <c r="Z106" i="8"/>
  <c r="CV115" i="7"/>
  <c r="Y106" i="8"/>
  <c r="DP114" i="7"/>
  <c r="AR105" i="8"/>
  <c r="DO114" i="7"/>
  <c r="DN114" i="7"/>
  <c r="AQ105" i="8" s="1"/>
  <c r="DM114" i="7"/>
  <c r="AP105" i="8"/>
  <c r="DL114" i="7"/>
  <c r="AO105" i="8" s="1"/>
  <c r="DK114" i="7"/>
  <c r="AN105" i="8" s="1"/>
  <c r="DJ114" i="7"/>
  <c r="AM105" i="8" s="1"/>
  <c r="DI114" i="7"/>
  <c r="AL105" i="8"/>
  <c r="DH114" i="7"/>
  <c r="AK105" i="8" s="1"/>
  <c r="DG114" i="7"/>
  <c r="AJ105" i="8" s="1"/>
  <c r="DF114" i="7"/>
  <c r="AI105" i="8" s="1"/>
  <c r="DE114" i="7"/>
  <c r="AH105" i="8"/>
  <c r="DD114" i="7"/>
  <c r="AG105" i="8" s="1"/>
  <c r="DC114" i="7"/>
  <c r="AF105" i="8" s="1"/>
  <c r="DB114" i="7"/>
  <c r="AE105" i="8" s="1"/>
  <c r="DA114" i="7"/>
  <c r="AD105" i="8"/>
  <c r="CZ114" i="7"/>
  <c r="AC105" i="8" s="1"/>
  <c r="CY114" i="7"/>
  <c r="AB105" i="8" s="1"/>
  <c r="CX114" i="7"/>
  <c r="AA105" i="8" s="1"/>
  <c r="CW114" i="7"/>
  <c r="Z105" i="8"/>
  <c r="CV114" i="7"/>
  <c r="Y105" i="8" s="1"/>
  <c r="DP113" i="7"/>
  <c r="AR104" i="8" s="1"/>
  <c r="DO113" i="7"/>
  <c r="DN113" i="7"/>
  <c r="AQ104" i="8"/>
  <c r="DM113" i="7"/>
  <c r="AP104" i="8"/>
  <c r="DL113" i="7"/>
  <c r="AO104" i="8"/>
  <c r="DK113" i="7"/>
  <c r="AN104" i="8"/>
  <c r="DJ113" i="7"/>
  <c r="AM104" i="8"/>
  <c r="DI113" i="7"/>
  <c r="AL104" i="8"/>
  <c r="DH113" i="7"/>
  <c r="AK104" i="8"/>
  <c r="DG113" i="7"/>
  <c r="AJ104" i="8"/>
  <c r="DF113" i="7"/>
  <c r="AI104" i="8"/>
  <c r="DE113" i="7"/>
  <c r="AH104" i="8"/>
  <c r="DD113" i="7"/>
  <c r="AG104" i="8"/>
  <c r="DC113" i="7"/>
  <c r="AF104" i="8"/>
  <c r="DB113" i="7"/>
  <c r="AE104" i="8"/>
  <c r="DA113" i="7"/>
  <c r="AD104" i="8"/>
  <c r="CZ113" i="7"/>
  <c r="AC104" i="8"/>
  <c r="CY113" i="7"/>
  <c r="AB104" i="8"/>
  <c r="CX113" i="7"/>
  <c r="AA104" i="8"/>
  <c r="CW113" i="7"/>
  <c r="Z104" i="8"/>
  <c r="CV113" i="7"/>
  <c r="Y104" i="8"/>
  <c r="DP112" i="7"/>
  <c r="AR103" i="8"/>
  <c r="DO112" i="7"/>
  <c r="DN112" i="7"/>
  <c r="AQ103" i="8"/>
  <c r="DM112" i="7"/>
  <c r="AP103" i="8" s="1"/>
  <c r="DL112" i="7"/>
  <c r="AO103" i="8" s="1"/>
  <c r="DK112" i="7"/>
  <c r="AN103" i="8" s="1"/>
  <c r="DJ112" i="7"/>
  <c r="AM103" i="8"/>
  <c r="DI112" i="7"/>
  <c r="AL103" i="8" s="1"/>
  <c r="DH112" i="7"/>
  <c r="AK103" i="8" s="1"/>
  <c r="DG112" i="7"/>
  <c r="AJ103" i="8" s="1"/>
  <c r="DF112" i="7"/>
  <c r="AI103" i="8"/>
  <c r="DE112" i="7"/>
  <c r="AH103" i="8" s="1"/>
  <c r="DD112" i="7"/>
  <c r="AG103" i="8" s="1"/>
  <c r="DC112" i="7"/>
  <c r="AF103" i="8" s="1"/>
  <c r="DB112" i="7"/>
  <c r="AE103" i="8"/>
  <c r="DA112" i="7"/>
  <c r="AD103" i="8" s="1"/>
  <c r="CZ112" i="7"/>
  <c r="AC103" i="8" s="1"/>
  <c r="CY112" i="7"/>
  <c r="AB103" i="8" s="1"/>
  <c r="CX112" i="7"/>
  <c r="AA103" i="8"/>
  <c r="CW112" i="7"/>
  <c r="Z103" i="8" s="1"/>
  <c r="CV112" i="7"/>
  <c r="Y103" i="8" s="1"/>
  <c r="DP111" i="7"/>
  <c r="AR102" i="8" s="1"/>
  <c r="DO111" i="7"/>
  <c r="DN111" i="7"/>
  <c r="AQ102" i="8" s="1"/>
  <c r="DM111" i="7"/>
  <c r="AP102" i="8"/>
  <c r="DL111" i="7"/>
  <c r="AO102" i="8"/>
  <c r="DK111" i="7"/>
  <c r="AN102" i="8"/>
  <c r="DJ111" i="7"/>
  <c r="AM102" i="8" s="1"/>
  <c r="DI111" i="7"/>
  <c r="AL102" i="8"/>
  <c r="DH111" i="7"/>
  <c r="AK102" i="8"/>
  <c r="DG111" i="7"/>
  <c r="AJ102" i="8"/>
  <c r="DF111" i="7"/>
  <c r="AI102" i="8" s="1"/>
  <c r="DE111" i="7"/>
  <c r="AH102" i="8"/>
  <c r="DD111" i="7"/>
  <c r="AG102" i="8"/>
  <c r="DC111" i="7"/>
  <c r="AF102" i="8"/>
  <c r="DB111" i="7"/>
  <c r="AE102" i="8" s="1"/>
  <c r="DA111" i="7"/>
  <c r="AD102" i="8"/>
  <c r="CZ111" i="7"/>
  <c r="AC102" i="8"/>
  <c r="CY111" i="7"/>
  <c r="AB102" i="8"/>
  <c r="CX111" i="7"/>
  <c r="AA102" i="8" s="1"/>
  <c r="CW111" i="7"/>
  <c r="Z102" i="8"/>
  <c r="CV111" i="7"/>
  <c r="Y102"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1" i="8"/>
  <c r="DO110" i="7"/>
  <c r="DN110" i="7"/>
  <c r="AQ101" i="8" s="1"/>
  <c r="DM110" i="7"/>
  <c r="AP101" i="8" s="1"/>
  <c r="DL110" i="7"/>
  <c r="AO101" i="8" s="1"/>
  <c r="DK110" i="7"/>
  <c r="AN101" i="8"/>
  <c r="DJ110" i="7"/>
  <c r="AM101" i="8" s="1"/>
  <c r="DI110" i="7"/>
  <c r="AL101" i="8" s="1"/>
  <c r="DH110" i="7"/>
  <c r="AK101" i="8" s="1"/>
  <c r="DG110" i="7"/>
  <c r="AJ101" i="8"/>
  <c r="DF110" i="7"/>
  <c r="AI101" i="8" s="1"/>
  <c r="DE110" i="7"/>
  <c r="AH101" i="8" s="1"/>
  <c r="DD110" i="7"/>
  <c r="AG101" i="8" s="1"/>
  <c r="DC110" i="7"/>
  <c r="AF101" i="8"/>
  <c r="DB110" i="7"/>
  <c r="AE101" i="8" s="1"/>
  <c r="DA110" i="7"/>
  <c r="AD101" i="8" s="1"/>
  <c r="CZ110" i="7"/>
  <c r="AC101" i="8" s="1"/>
  <c r="CY110" i="7"/>
  <c r="AB101" i="8"/>
  <c r="CX110" i="7"/>
  <c r="AA101" i="8" s="1"/>
  <c r="CW110" i="7"/>
  <c r="Z101" i="8" s="1"/>
  <c r="CV110" i="7"/>
  <c r="Y101" i="8" s="1"/>
  <c r="DP109" i="7"/>
  <c r="AR100" i="8"/>
  <c r="DO109" i="7"/>
  <c r="DN109" i="7"/>
  <c r="AQ100" i="8"/>
  <c r="DM109" i="7"/>
  <c r="AP100" i="8"/>
  <c r="DL109" i="7"/>
  <c r="AO100" i="8"/>
  <c r="DK109" i="7"/>
  <c r="AN100" i="8"/>
  <c r="DJ109" i="7"/>
  <c r="AM100" i="8"/>
  <c r="DI109" i="7"/>
  <c r="AL100" i="8"/>
  <c r="DH109" i="7"/>
  <c r="AK100" i="8"/>
  <c r="DG109" i="7"/>
  <c r="AJ100" i="8"/>
  <c r="DF109" i="7"/>
  <c r="AI100" i="8"/>
  <c r="DE109" i="7"/>
  <c r="AH100" i="8"/>
  <c r="DD109" i="7"/>
  <c r="AG100" i="8"/>
  <c r="DC109" i="7"/>
  <c r="AF100" i="8"/>
  <c r="DB109" i="7"/>
  <c r="AE100" i="8"/>
  <c r="DA109" i="7"/>
  <c r="AD100" i="8"/>
  <c r="CZ109" i="7"/>
  <c r="AC100" i="8"/>
  <c r="CY109" i="7"/>
  <c r="AB100" i="8"/>
  <c r="CX109" i="7"/>
  <c r="AA100" i="8"/>
  <c r="CW109" i="7"/>
  <c r="Z100" i="8"/>
  <c r="CV109" i="7"/>
  <c r="Y100" i="8"/>
  <c r="DP108" i="7"/>
  <c r="AR99" i="8"/>
  <c r="DO108" i="7"/>
  <c r="DN108" i="7"/>
  <c r="AQ99" i="8" s="1"/>
  <c r="DM108" i="7"/>
  <c r="AP99" i="8" s="1"/>
  <c r="DL108" i="7"/>
  <c r="AO99" i="8"/>
  <c r="DK108" i="7"/>
  <c r="AN99" i="8" s="1"/>
  <c r="DJ108" i="7"/>
  <c r="AM99" i="8" s="1"/>
  <c r="DI108" i="7"/>
  <c r="AL99" i="8" s="1"/>
  <c r="DH108" i="7"/>
  <c r="AK99" i="8"/>
  <c r="DG108" i="7"/>
  <c r="AJ99" i="8" s="1"/>
  <c r="DF108" i="7"/>
  <c r="AI99" i="8" s="1"/>
  <c r="DE108" i="7"/>
  <c r="AH99" i="8" s="1"/>
  <c r="DD108" i="7"/>
  <c r="AG99" i="8"/>
  <c r="DC108" i="7"/>
  <c r="AF99" i="8" s="1"/>
  <c r="DB108" i="7"/>
  <c r="AE99" i="8" s="1"/>
  <c r="DA108" i="7"/>
  <c r="AD99" i="8" s="1"/>
  <c r="CZ108" i="7"/>
  <c r="AC99" i="8"/>
  <c r="CY108" i="7"/>
  <c r="AB99" i="8" s="1"/>
  <c r="CX108" i="7"/>
  <c r="AA99" i="8" s="1"/>
  <c r="CW108" i="7"/>
  <c r="Z99" i="8" s="1"/>
  <c r="CV108" i="7"/>
  <c r="Y99" i="8"/>
  <c r="DP107" i="7"/>
  <c r="AR98" i="8" s="1"/>
  <c r="DO107" i="7"/>
  <c r="DN107" i="7"/>
  <c r="AQ98" i="8"/>
  <c r="DM107" i="7"/>
  <c r="AP98" i="8"/>
  <c r="DL107" i="7"/>
  <c r="AO98" i="8" s="1"/>
  <c r="DK107" i="7"/>
  <c r="AN98" i="8"/>
  <c r="DJ107" i="7"/>
  <c r="AM98" i="8"/>
  <c r="DI107" i="7"/>
  <c r="AL98" i="8"/>
  <c r="DH107" i="7"/>
  <c r="AK98" i="8" s="1"/>
  <c r="DG107" i="7"/>
  <c r="AJ98" i="8"/>
  <c r="DF107" i="7"/>
  <c r="AI98" i="8"/>
  <c r="DE107" i="7"/>
  <c r="AH98" i="8"/>
  <c r="DD107" i="7"/>
  <c r="AG98" i="8" s="1"/>
  <c r="DC107" i="7"/>
  <c r="AF98" i="8"/>
  <c r="DB107" i="7"/>
  <c r="AE98" i="8"/>
  <c r="DA107" i="7"/>
  <c r="AD98" i="8"/>
  <c r="CZ107" i="7"/>
  <c r="AC98" i="8" s="1"/>
  <c r="CY107" i="7"/>
  <c r="AB98" i="8"/>
  <c r="CX107" i="7"/>
  <c r="AA98" i="8"/>
  <c r="CW107" i="7"/>
  <c r="Z98" i="8"/>
  <c r="CV107" i="7"/>
  <c r="Y98" i="8" s="1"/>
  <c r="DP106" i="7"/>
  <c r="AR97" i="8"/>
  <c r="DO106" i="7"/>
  <c r="DN106" i="7"/>
  <c r="AQ97" i="8" s="1"/>
  <c r="DM106" i="7"/>
  <c r="AP97" i="8"/>
  <c r="DL106" i="7"/>
  <c r="AO97" i="8" s="1"/>
  <c r="DK106" i="7"/>
  <c r="AN97" i="8" s="1"/>
  <c r="DJ106" i="7"/>
  <c r="AM97" i="8" s="1"/>
  <c r="DI106" i="7"/>
  <c r="AL97" i="8"/>
  <c r="DH106" i="7"/>
  <c r="AK97" i="8" s="1"/>
  <c r="DG106" i="7"/>
  <c r="AJ97" i="8" s="1"/>
  <c r="DF106" i="7"/>
  <c r="AI97" i="8" s="1"/>
  <c r="DE106" i="7"/>
  <c r="AH97" i="8"/>
  <c r="DD106" i="7"/>
  <c r="AG97" i="8" s="1"/>
  <c r="DC106" i="7"/>
  <c r="AF97" i="8" s="1"/>
  <c r="DB106" i="7"/>
  <c r="AE97" i="8" s="1"/>
  <c r="DA106" i="7"/>
  <c r="AD97" i="8"/>
  <c r="CZ106" i="7"/>
  <c r="AC97" i="8" s="1"/>
  <c r="CY106" i="7"/>
  <c r="AB97" i="8" s="1"/>
  <c r="CX106" i="7"/>
  <c r="AA97" i="8" s="1"/>
  <c r="CW106" i="7"/>
  <c r="Z97" i="8"/>
  <c r="CV106" i="7"/>
  <c r="Y97" i="8" s="1"/>
  <c r="DP105" i="7"/>
  <c r="AR96" i="8" s="1"/>
  <c r="DO105" i="7"/>
  <c r="DN105" i="7"/>
  <c r="AQ96" i="8" s="1"/>
  <c r="DM105" i="7"/>
  <c r="AP96" i="8"/>
  <c r="DL105" i="7"/>
  <c r="AO96" i="8"/>
  <c r="DK105" i="7"/>
  <c r="AN96" i="8"/>
  <c r="DJ105" i="7"/>
  <c r="AM96" i="8"/>
  <c r="DI105" i="7"/>
  <c r="AL96" i="8"/>
  <c r="DH105" i="7"/>
  <c r="AK96" i="8"/>
  <c r="DG105" i="7"/>
  <c r="AJ96" i="8"/>
  <c r="DF105" i="7"/>
  <c r="AI96" i="8"/>
  <c r="DE105" i="7"/>
  <c r="AH96" i="8"/>
  <c r="DD105" i="7"/>
  <c r="AG96" i="8"/>
  <c r="DC105" i="7"/>
  <c r="AF96" i="8"/>
  <c r="DB105" i="7"/>
  <c r="AE96" i="8"/>
  <c r="DA105" i="7"/>
  <c r="AD96" i="8"/>
  <c r="CZ105" i="7"/>
  <c r="AC96" i="8"/>
  <c r="CY105" i="7"/>
  <c r="AB96" i="8"/>
  <c r="CX105" i="7"/>
  <c r="AA96" i="8"/>
  <c r="CW105" i="7"/>
  <c r="Z96" i="8"/>
  <c r="CV105" i="7"/>
  <c r="Y96"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s="1"/>
  <c r="DM104" i="7"/>
  <c r="AP95" i="8" s="1"/>
  <c r="DL104" i="7"/>
  <c r="AO95" i="8" s="1"/>
  <c r="DK104" i="7"/>
  <c r="AN95" i="8" s="1"/>
  <c r="DJ104" i="7"/>
  <c r="AM95" i="8"/>
  <c r="DI104" i="7"/>
  <c r="AL95" i="8" s="1"/>
  <c r="DH104" i="7"/>
  <c r="AK95" i="8" s="1"/>
  <c r="DG104" i="7"/>
  <c r="AJ95" i="8" s="1"/>
  <c r="DF104" i="7"/>
  <c r="AI95" i="8"/>
  <c r="DE104" i="7"/>
  <c r="AH95" i="8" s="1"/>
  <c r="DD104" i="7"/>
  <c r="AG95" i="8" s="1"/>
  <c r="DC104" i="7"/>
  <c r="AF95" i="8" s="1"/>
  <c r="DB104" i="7"/>
  <c r="AE95" i="8"/>
  <c r="DA104" i="7"/>
  <c r="AD95" i="8" s="1"/>
  <c r="CZ104" i="7"/>
  <c r="AC95" i="8" s="1"/>
  <c r="CY104" i="7"/>
  <c r="AB95" i="8" s="1"/>
  <c r="CX104" i="7"/>
  <c r="AA95" i="8"/>
  <c r="CW104" i="7"/>
  <c r="Z95" i="8" s="1"/>
  <c r="CV104" i="7"/>
  <c r="Y95"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s="1"/>
  <c r="DO103" i="7"/>
  <c r="DN103" i="7"/>
  <c r="AQ94" i="8" s="1"/>
  <c r="DM103" i="7"/>
  <c r="AP94" i="8"/>
  <c r="DL103" i="7"/>
  <c r="AO94" i="8"/>
  <c r="DK103" i="7"/>
  <c r="AN94" i="8"/>
  <c r="DJ103" i="7"/>
  <c r="AM94" i="8" s="1"/>
  <c r="DI103" i="7"/>
  <c r="AL94" i="8"/>
  <c r="DH103" i="7"/>
  <c r="AK94" i="8"/>
  <c r="DG103" i="7"/>
  <c r="AJ94" i="8"/>
  <c r="DF103" i="7"/>
  <c r="AI94" i="8" s="1"/>
  <c r="DE103" i="7"/>
  <c r="AH94" i="8"/>
  <c r="DD103" i="7"/>
  <c r="AG94" i="8"/>
  <c r="DC103" i="7"/>
  <c r="AF94" i="8"/>
  <c r="DB103" i="7"/>
  <c r="AE94" i="8" s="1"/>
  <c r="DA103" i="7"/>
  <c r="AD94" i="8"/>
  <c r="CZ103" i="7"/>
  <c r="AC94" i="8"/>
  <c r="CY103" i="7"/>
  <c r="AB94" i="8"/>
  <c r="CX103" i="7"/>
  <c r="AA94" i="8" s="1"/>
  <c r="CW103" i="7"/>
  <c r="Z94" i="8"/>
  <c r="CV103" i="7"/>
  <c r="Y94"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c r="DO102" i="7"/>
  <c r="DN102" i="7"/>
  <c r="AQ93" i="8" s="1"/>
  <c r="DM102" i="7"/>
  <c r="AP93" i="8" s="1"/>
  <c r="DL102" i="7"/>
  <c r="AO93" i="8" s="1"/>
  <c r="DK102" i="7"/>
  <c r="AN93" i="8"/>
  <c r="DJ102" i="7"/>
  <c r="AM93" i="8" s="1"/>
  <c r="DI102" i="7"/>
  <c r="AL93" i="8" s="1"/>
  <c r="DH102" i="7"/>
  <c r="AK93" i="8" s="1"/>
  <c r="DG102" i="7"/>
  <c r="AJ93" i="8"/>
  <c r="DF102" i="7"/>
  <c r="AI93" i="8" s="1"/>
  <c r="DE102" i="7"/>
  <c r="AH93" i="8" s="1"/>
  <c r="DD102" i="7"/>
  <c r="AG93" i="8" s="1"/>
  <c r="DC102" i="7"/>
  <c r="AF93" i="8"/>
  <c r="DB102" i="7"/>
  <c r="AE93" i="8" s="1"/>
  <c r="DA102" i="7"/>
  <c r="AD93" i="8" s="1"/>
  <c r="CZ102" i="7"/>
  <c r="AC93" i="8" s="1"/>
  <c r="CY102" i="7"/>
  <c r="AB93" i="8"/>
  <c r="CX102" i="7"/>
  <c r="AA93" i="8" s="1"/>
  <c r="CW102" i="7"/>
  <c r="Z93" i="8" s="1"/>
  <c r="CV102" i="7"/>
  <c r="Y93"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c r="DO101" i="7"/>
  <c r="DN101" i="7"/>
  <c r="AQ92" i="8" s="1"/>
  <c r="DM101" i="7"/>
  <c r="AP92" i="8"/>
  <c r="DL101" i="7"/>
  <c r="AO92" i="8"/>
  <c r="DK101" i="7"/>
  <c r="AN92" i="8" s="1"/>
  <c r="DJ101" i="7"/>
  <c r="AM92" i="8"/>
  <c r="DI101" i="7"/>
  <c r="AL92" i="8"/>
  <c r="DH101" i="7"/>
  <c r="AK92" i="8"/>
  <c r="DG101" i="7"/>
  <c r="AJ92" i="8" s="1"/>
  <c r="DF101" i="7"/>
  <c r="AI92" i="8"/>
  <c r="DE101" i="7"/>
  <c r="AH92" i="8"/>
  <c r="DD101" i="7"/>
  <c r="AG92" i="8"/>
  <c r="DC101" i="7"/>
  <c r="AF92" i="8" s="1"/>
  <c r="DB101" i="7"/>
  <c r="AE92" i="8"/>
  <c r="DA101" i="7"/>
  <c r="AD92" i="8"/>
  <c r="CZ101" i="7"/>
  <c r="AC92" i="8"/>
  <c r="CY101" i="7"/>
  <c r="AB92" i="8" s="1"/>
  <c r="CX101" i="7"/>
  <c r="AA92" i="8"/>
  <c r="CW101" i="7"/>
  <c r="Z92" i="8"/>
  <c r="CV101" i="7"/>
  <c r="Y92" i="8"/>
  <c r="DP100" i="7"/>
  <c r="AR91" i="8" s="1"/>
  <c r="DO100" i="7"/>
  <c r="DN100" i="7"/>
  <c r="AQ91" i="8" s="1"/>
  <c r="DM100" i="7"/>
  <c r="AP91" i="8" s="1"/>
  <c r="DL100" i="7"/>
  <c r="AO91" i="8"/>
  <c r="DK100" i="7"/>
  <c r="AN91" i="8" s="1"/>
  <c r="DJ100" i="7"/>
  <c r="AM91" i="8" s="1"/>
  <c r="DI100" i="7"/>
  <c r="AL91" i="8" s="1"/>
  <c r="DH100" i="7"/>
  <c r="AK91" i="8"/>
  <c r="DG100" i="7"/>
  <c r="AJ91" i="8" s="1"/>
  <c r="DF100" i="7"/>
  <c r="AI91" i="8" s="1"/>
  <c r="DE100" i="7"/>
  <c r="AH91" i="8" s="1"/>
  <c r="DD100" i="7"/>
  <c r="AG91" i="8"/>
  <c r="DC100" i="7"/>
  <c r="AF91" i="8" s="1"/>
  <c r="DB100" i="7"/>
  <c r="AE91" i="8" s="1"/>
  <c r="DA100" i="7"/>
  <c r="AD91" i="8" s="1"/>
  <c r="CZ100" i="7"/>
  <c r="AC91" i="8"/>
  <c r="CY100" i="7"/>
  <c r="AB91" i="8" s="1"/>
  <c r="CX100" i="7"/>
  <c r="AA91" i="8" s="1"/>
  <c r="CW100" i="7"/>
  <c r="Z91" i="8" s="1"/>
  <c r="CV100" i="7"/>
  <c r="Y91"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0" i="8" s="1"/>
  <c r="DO99" i="7"/>
  <c r="DN99" i="7"/>
  <c r="AQ90" i="8"/>
  <c r="DM99" i="7"/>
  <c r="AP90" i="8"/>
  <c r="DL99" i="7"/>
  <c r="AO90" i="8" s="1"/>
  <c r="DK99" i="7"/>
  <c r="AN90" i="8"/>
  <c r="DJ99" i="7"/>
  <c r="AM90" i="8"/>
  <c r="DI99" i="7"/>
  <c r="AL90" i="8"/>
  <c r="DH99" i="7"/>
  <c r="AK90" i="8" s="1"/>
  <c r="DG99" i="7"/>
  <c r="AJ90" i="8"/>
  <c r="DF99" i="7"/>
  <c r="AI90" i="8"/>
  <c r="DE99" i="7"/>
  <c r="AH90" i="8"/>
  <c r="DD99" i="7"/>
  <c r="AG90" i="8" s="1"/>
  <c r="DC99" i="7"/>
  <c r="AF90" i="8"/>
  <c r="DB99" i="7"/>
  <c r="AE90" i="8"/>
  <c r="DA99" i="7"/>
  <c r="AD90" i="8"/>
  <c r="CZ99" i="7"/>
  <c r="AC90" i="8" s="1"/>
  <c r="CY99" i="7"/>
  <c r="AB90" i="8"/>
  <c r="CX99" i="7"/>
  <c r="AA90" i="8"/>
  <c r="CW99" i="7"/>
  <c r="Z90" i="8"/>
  <c r="CV99" i="7"/>
  <c r="Y90" i="8" s="1"/>
  <c r="AH99" i="7"/>
  <c r="AG99" i="7"/>
  <c r="AF99" i="7"/>
  <c r="AE99" i="7"/>
  <c r="AD99" i="7"/>
  <c r="AC99" i="7"/>
  <c r="AB99" i="7"/>
  <c r="AA99" i="7"/>
  <c r="Z99" i="7"/>
  <c r="Y99" i="7"/>
  <c r="X99" i="7"/>
  <c r="W99" i="7"/>
  <c r="V99" i="7"/>
  <c r="U99" i="7"/>
  <c r="T99" i="7"/>
  <c r="S99" i="7"/>
  <c r="R99" i="7"/>
  <c r="Q99" i="7"/>
  <c r="P99" i="7"/>
  <c r="O99" i="7"/>
  <c r="N99" i="7"/>
  <c r="M99" i="7"/>
  <c r="L99" i="7"/>
  <c r="K99" i="7"/>
  <c r="DP98" i="7"/>
  <c r="AR89" i="8"/>
  <c r="DO98" i="7"/>
  <c r="DN98" i="7"/>
  <c r="AQ89" i="8" s="1"/>
  <c r="DM98" i="7"/>
  <c r="AP89" i="8" s="1"/>
  <c r="DL98" i="7"/>
  <c r="AO89" i="8" s="1"/>
  <c r="DK98" i="7"/>
  <c r="AN89" i="8" s="1"/>
  <c r="DJ98" i="7"/>
  <c r="AM89" i="8" s="1"/>
  <c r="DI98" i="7"/>
  <c r="AL89" i="8"/>
  <c r="DH98" i="7"/>
  <c r="AK89" i="8" s="1"/>
  <c r="DG98" i="7"/>
  <c r="AJ89" i="8" s="1"/>
  <c r="DF98" i="7"/>
  <c r="AI89" i="8" s="1"/>
  <c r="DE98" i="7"/>
  <c r="AH89" i="8" s="1"/>
  <c r="DD98" i="7"/>
  <c r="AG89" i="8" s="1"/>
  <c r="DC98" i="7"/>
  <c r="AF89" i="8" s="1"/>
  <c r="DB98" i="7"/>
  <c r="AE89" i="8" s="1"/>
  <c r="DA98" i="7"/>
  <c r="AD89" i="8" s="1"/>
  <c r="CZ98" i="7"/>
  <c r="AC89" i="8" s="1"/>
  <c r="CY98" i="7"/>
  <c r="AB89" i="8" s="1"/>
  <c r="CX98" i="7"/>
  <c r="AA89" i="8" s="1"/>
  <c r="CW98" i="7"/>
  <c r="Z89" i="8" s="1"/>
  <c r="CV98" i="7"/>
  <c r="Y89" i="8" s="1"/>
  <c r="DP97" i="7"/>
  <c r="AR88" i="8" s="1"/>
  <c r="DO97" i="7"/>
  <c r="DN97" i="7"/>
  <c r="AQ88" i="8" s="1"/>
  <c r="DM97" i="7"/>
  <c r="AP88" i="8"/>
  <c r="DL97" i="7"/>
  <c r="AO88" i="8"/>
  <c r="DK97" i="7"/>
  <c r="AN88" i="8"/>
  <c r="DJ97" i="7"/>
  <c r="AM88" i="8"/>
  <c r="DI97" i="7"/>
  <c r="AL88" i="8"/>
  <c r="DH97" i="7"/>
  <c r="AK88" i="8"/>
  <c r="DG97" i="7"/>
  <c r="AJ88" i="8"/>
  <c r="DF97" i="7"/>
  <c r="AI88" i="8"/>
  <c r="DE97" i="7"/>
  <c r="AH88" i="8"/>
  <c r="DD97" i="7"/>
  <c r="AG88" i="8"/>
  <c r="DC97" i="7"/>
  <c r="AF88" i="8"/>
  <c r="DB97" i="7"/>
  <c r="AE88" i="8"/>
  <c r="DA97" i="7"/>
  <c r="AD88" i="8"/>
  <c r="CZ97" i="7"/>
  <c r="AC88" i="8"/>
  <c r="CY97" i="7"/>
  <c r="AB88" i="8"/>
  <c r="CX97" i="7"/>
  <c r="AA88" i="8"/>
  <c r="CW97" i="7"/>
  <c r="Z88" i="8"/>
  <c r="CV97" i="7"/>
  <c r="Y88" i="8"/>
  <c r="DP96" i="7"/>
  <c r="AR87" i="8" s="1"/>
  <c r="DO96" i="7"/>
  <c r="DN96" i="7"/>
  <c r="AQ87" i="8" s="1"/>
  <c r="DM96" i="7"/>
  <c r="AP87" i="8" s="1"/>
  <c r="DL96" i="7"/>
  <c r="AO87" i="8" s="1"/>
  <c r="DK96" i="7"/>
  <c r="AN87" i="8" s="1"/>
  <c r="DJ96" i="7"/>
  <c r="AM87" i="8"/>
  <c r="DI96" i="7"/>
  <c r="AL87" i="8" s="1"/>
  <c r="DH96" i="7"/>
  <c r="AK87" i="8" s="1"/>
  <c r="DG96" i="7"/>
  <c r="AJ87" i="8" s="1"/>
  <c r="DF96" i="7"/>
  <c r="AI87" i="8"/>
  <c r="DE96" i="7"/>
  <c r="AH87" i="8" s="1"/>
  <c r="DD96" i="7"/>
  <c r="AG87" i="8" s="1"/>
  <c r="DC96" i="7"/>
  <c r="AF87" i="8" s="1"/>
  <c r="DB96" i="7"/>
  <c r="AE87" i="8"/>
  <c r="DA96" i="7"/>
  <c r="AD87" i="8" s="1"/>
  <c r="CZ96" i="7"/>
  <c r="AC87" i="8" s="1"/>
  <c r="CY96" i="7"/>
  <c r="AB87" i="8" s="1"/>
  <c r="CX96" i="7"/>
  <c r="AA87" i="8"/>
  <c r="CW96" i="7"/>
  <c r="Z87" i="8" s="1"/>
  <c r="CV96" i="7"/>
  <c r="Y87" i="8" s="1"/>
  <c r="AQ165" i="8"/>
  <c r="AQ80" i="8" s="1"/>
  <c r="AP165" i="8"/>
  <c r="AP80" i="8" s="1"/>
  <c r="AO165" i="8"/>
  <c r="AN165" i="8"/>
  <c r="AN86" i="8" s="1"/>
  <c r="AM165" i="8"/>
  <c r="AM80" i="8"/>
  <c r="AK165" i="8"/>
  <c r="AJ165" i="8"/>
  <c r="AI165" i="8"/>
  <c r="AI78" i="8"/>
  <c r="AH165" i="8"/>
  <c r="AG165" i="8"/>
  <c r="AG86" i="8" s="1"/>
  <c r="AF80" i="8"/>
  <c r="AE165" i="8"/>
  <c r="AD165" i="8"/>
  <c r="AC165" i="8"/>
  <c r="AB165" i="8"/>
  <c r="AA165" i="8"/>
  <c r="Z165" i="8"/>
  <c r="Z86" i="8" s="1"/>
  <c r="Y165" i="8"/>
  <c r="X165" i="8"/>
  <c r="W165" i="8"/>
  <c r="W80" i="8" s="1"/>
  <c r="V165" i="8"/>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P163" i="8"/>
  <c r="AN163" i="8"/>
  <c r="AM163" i="8"/>
  <c r="AL163" i="8"/>
  <c r="AK163" i="8"/>
  <c r="AJ163" i="8"/>
  <c r="AI163" i="8"/>
  <c r="AG163" i="8"/>
  <c r="AF163" i="8"/>
  <c r="AE163" i="8"/>
  <c r="AC163" i="8"/>
  <c r="AB163" i="8"/>
  <c r="AB63" i="8" s="1"/>
  <c r="X163" i="8"/>
  <c r="W163" i="8"/>
  <c r="U163" i="8"/>
  <c r="T163" i="8"/>
  <c r="AQ162" i="8"/>
  <c r="AP162" i="8"/>
  <c r="AO162" i="8"/>
  <c r="AN162" i="8"/>
  <c r="AN55" i="8" s="1"/>
  <c r="AM162" i="8"/>
  <c r="AL162" i="8"/>
  <c r="AK162" i="8"/>
  <c r="AJ162" i="8"/>
  <c r="AI162" i="8"/>
  <c r="AF162" i="8"/>
  <c r="AE162" i="8"/>
  <c r="AC162" i="8"/>
  <c r="AB162" i="8"/>
  <c r="Y162" i="8"/>
  <c r="X162" i="8"/>
  <c r="W162" i="8"/>
  <c r="U162" i="8"/>
  <c r="T162" i="8"/>
  <c r="AQ161" i="8"/>
  <c r="AP161" i="8"/>
  <c r="AP66" i="8" s="1"/>
  <c r="AO161" i="8"/>
  <c r="AN161" i="8"/>
  <c r="AM161" i="8"/>
  <c r="AL161" i="8"/>
  <c r="AK161" i="8"/>
  <c r="AK52" i="8" s="1"/>
  <c r="AJ161" i="8"/>
  <c r="AI161" i="8"/>
  <c r="AG161" i="8"/>
  <c r="AF161" i="8"/>
  <c r="AE161" i="8"/>
  <c r="AC161" i="8"/>
  <c r="AB161" i="8"/>
  <c r="AA161" i="8"/>
  <c r="Y161" i="8"/>
  <c r="AQ160" i="8"/>
  <c r="AO160" i="8"/>
  <c r="AN160" i="8"/>
  <c r="AM160" i="8"/>
  <c r="AL160" i="8"/>
  <c r="AK160" i="8"/>
  <c r="AJ160" i="8"/>
  <c r="AI160" i="8"/>
  <c r="AG160" i="8"/>
  <c r="AF160" i="8"/>
  <c r="AE160" i="8"/>
  <c r="AC160" i="8"/>
  <c r="AB160" i="8"/>
  <c r="AA160" i="8"/>
  <c r="Y160" i="8"/>
  <c r="X160" i="8"/>
  <c r="W160" i="8"/>
  <c r="U160" i="8"/>
  <c r="AQ159" i="8"/>
  <c r="AP159" i="8"/>
  <c r="AL159" i="8"/>
  <c r="AJ159" i="8"/>
  <c r="AG159" i="8"/>
  <c r="AF159" i="8"/>
  <c r="AC159" i="8"/>
  <c r="AC44" i="8" s="1"/>
  <c r="AA159" i="8"/>
  <c r="Y159" i="8"/>
  <c r="Y61" i="8" s="1"/>
  <c r="X159" i="8"/>
  <c r="W159" i="8"/>
  <c r="U159" i="8"/>
  <c r="T159" i="8"/>
  <c r="AQ158" i="8"/>
  <c r="AP158" i="8"/>
  <c r="AO158" i="8"/>
  <c r="AN158" i="8"/>
  <c r="AM158" i="8"/>
  <c r="AL158" i="8"/>
  <c r="AK158" i="8"/>
  <c r="AJ158" i="8"/>
  <c r="AI158" i="8"/>
  <c r="AG158" i="8"/>
  <c r="AC158" i="8"/>
  <c r="Y158" i="8"/>
  <c r="Y71" i="8" s="1"/>
  <c r="W158" i="8"/>
  <c r="AH85" i="7"/>
  <c r="AG85" i="7"/>
  <c r="AF85" i="7"/>
  <c r="AE85" i="7"/>
  <c r="AD85" i="7"/>
  <c r="AC85" i="7"/>
  <c r="AB85" i="7"/>
  <c r="AA85" i="7"/>
  <c r="Z85" i="7"/>
  <c r="Y85" i="7"/>
  <c r="X85" i="7"/>
  <c r="W85" i="7"/>
  <c r="V85" i="7"/>
  <c r="U85" i="7"/>
  <c r="T85" i="7"/>
  <c r="S85" i="7"/>
  <c r="R85" i="7"/>
  <c r="Q85" i="7"/>
  <c r="P85" i="7"/>
  <c r="O85" i="7"/>
  <c r="N85" i="7"/>
  <c r="M85" i="7"/>
  <c r="L85" i="7"/>
  <c r="K85" i="7"/>
  <c r="AM85" i="7" s="1"/>
  <c r="AH77" i="7"/>
  <c r="AG77" i="7"/>
  <c r="AF77" i="7"/>
  <c r="AE77" i="7"/>
  <c r="AD77" i="7"/>
  <c r="AC77" i="7"/>
  <c r="AB77" i="7"/>
  <c r="AA77" i="7"/>
  <c r="Z77" i="7"/>
  <c r="Y77" i="7"/>
  <c r="X77" i="7"/>
  <c r="W77" i="7"/>
  <c r="V77" i="7"/>
  <c r="U77" i="7"/>
  <c r="T77" i="7"/>
  <c r="S77" i="7"/>
  <c r="R77" i="7"/>
  <c r="Q77" i="7"/>
  <c r="P77" i="7"/>
  <c r="O77" i="7"/>
  <c r="N77" i="7"/>
  <c r="M77" i="7"/>
  <c r="L77" i="7"/>
  <c r="K77" i="7"/>
  <c r="C77" i="7" s="1"/>
  <c r="R70" i="7"/>
  <c r="Q70" i="7"/>
  <c r="P70" i="7"/>
  <c r="O70" i="7"/>
  <c r="N70" i="7"/>
  <c r="M70" i="7"/>
  <c r="L70" i="7"/>
  <c r="AH70" i="7"/>
  <c r="AG70" i="7"/>
  <c r="AF70" i="7"/>
  <c r="AE70" i="7"/>
  <c r="AD70" i="7"/>
  <c r="AC70" i="7"/>
  <c r="AB70" i="7"/>
  <c r="AA70" i="7"/>
  <c r="Z70" i="7"/>
  <c r="Y70" i="7"/>
  <c r="X70" i="7"/>
  <c r="W70" i="7"/>
  <c r="V70" i="7"/>
  <c r="U70" i="7"/>
  <c r="T70" i="7"/>
  <c r="S70" i="7"/>
  <c r="AP68" i="7"/>
  <c r="AP67" i="7"/>
  <c r="M76" i="8" s="1"/>
  <c r="N76" i="8" s="1"/>
  <c r="AP66" i="7"/>
  <c r="M75" i="8" s="1"/>
  <c r="N75" i="8" s="1"/>
  <c r="AP54" i="7"/>
  <c r="M73" i="8" s="1"/>
  <c r="N73" i="8" s="1"/>
  <c r="AP32" i="7"/>
  <c r="C30" i="7"/>
  <c r="F28" i="1"/>
  <c r="R28" i="1" s="1"/>
  <c r="AJ40" i="7" s="1"/>
  <c r="F34" i="1"/>
  <c r="R34" i="1" s="1"/>
  <c r="S34" i="1" s="1"/>
  <c r="F43" i="1"/>
  <c r="R43" i="1" s="1"/>
  <c r="S43" i="1" s="1"/>
  <c r="F46" i="1"/>
  <c r="R46" i="1" s="1"/>
  <c r="AI34" i="7" s="1"/>
  <c r="F67" i="1"/>
  <c r="R67" i="1"/>
  <c r="S67" i="1"/>
  <c r="F49" i="1"/>
  <c r="R49" i="1"/>
  <c r="S40" i="1"/>
  <c r="S37" i="1"/>
  <c r="F31" i="1"/>
  <c r="R31" i="1"/>
  <c r="S31" i="1"/>
  <c r="F58" i="1"/>
  <c r="R58" i="1" s="1"/>
  <c r="S58" i="1"/>
  <c r="S52" i="1" s="1"/>
  <c r="F61" i="1"/>
  <c r="R61" i="1" s="1"/>
  <c r="S13" i="1"/>
  <c r="S16" i="1"/>
  <c r="S19" i="1"/>
  <c r="S22" i="1"/>
  <c r="S25" i="1"/>
  <c r="F55" i="1"/>
  <c r="R55" i="1" s="1"/>
  <c r="S55" i="1" s="1"/>
  <c r="F13" i="5"/>
  <c r="R13" i="5" s="1"/>
  <c r="AB107" i="7" s="1"/>
  <c r="S64" i="1"/>
  <c r="F7" i="1"/>
  <c r="R7" i="1" s="1"/>
  <c r="F22" i="5"/>
  <c r="F25" i="5"/>
  <c r="R25" i="5" s="1"/>
  <c r="F7" i="5"/>
  <c r="U7" i="5"/>
  <c r="V7" i="5" s="1"/>
  <c r="F19" i="5"/>
  <c r="V28" i="5"/>
  <c r="V31" i="5"/>
  <c r="V43" i="5"/>
  <c r="V76" i="5"/>
  <c r="V79" i="5"/>
  <c r="F85" i="5"/>
  <c r="U85" i="5"/>
  <c r="V85" i="5" s="1"/>
  <c r="F52" i="5"/>
  <c r="F55" i="5"/>
  <c r="F58" i="5"/>
  <c r="F61" i="5"/>
  <c r="T28" i="5"/>
  <c r="T31" i="5"/>
  <c r="T43" i="5"/>
  <c r="T76" i="5"/>
  <c r="T85" i="5"/>
  <c r="F49" i="5"/>
  <c r="F76" i="5"/>
  <c r="F79" i="5"/>
  <c r="U59" i="8"/>
  <c r="V85" i="8"/>
  <c r="V86" i="8"/>
  <c r="V80" i="8"/>
  <c r="V78" i="8"/>
  <c r="AD85" i="8"/>
  <c r="AD80" i="8"/>
  <c r="AD86" i="8"/>
  <c r="AD82" i="8"/>
  <c r="AD78" i="8"/>
  <c r="AH85" i="8"/>
  <c r="AH80" i="8"/>
  <c r="AH86" i="8"/>
  <c r="AH82" i="8"/>
  <c r="AH78" i="8"/>
  <c r="AL80" i="8"/>
  <c r="AP85" i="8"/>
  <c r="AP86" i="8"/>
  <c r="AP82" i="8"/>
  <c r="AD41" i="8"/>
  <c r="AD42" i="8"/>
  <c r="AD44" i="8"/>
  <c r="AD45" i="8"/>
  <c r="AD47" i="8"/>
  <c r="AD50" i="8"/>
  <c r="AD51" i="8"/>
  <c r="AD52" i="8"/>
  <c r="AD53" i="8"/>
  <c r="AD57" i="8"/>
  <c r="AD58" i="8"/>
  <c r="AD59" i="8"/>
  <c r="AD61" i="8"/>
  <c r="AD63" i="8"/>
  <c r="AD66" i="8"/>
  <c r="AD67" i="8"/>
  <c r="AD68" i="8"/>
  <c r="AF78" i="8"/>
  <c r="AJ78" i="8"/>
  <c r="AA85" i="8"/>
  <c r="T158" i="8"/>
  <c r="CM89" i="7"/>
  <c r="M80" i="8" s="1"/>
  <c r="N80" i="8" s="1"/>
  <c r="CM93" i="7"/>
  <c r="M84" i="8" s="1"/>
  <c r="N84" i="8" s="1"/>
  <c r="CM92" i="7"/>
  <c r="M83" i="8" s="1"/>
  <c r="N83" i="8" s="1"/>
  <c r="CM87" i="7"/>
  <c r="M78" i="8"/>
  <c r="N78" i="8" s="1"/>
  <c r="CM91" i="7"/>
  <c r="M82" i="8" s="1"/>
  <c r="N82" i="8" s="1"/>
  <c r="CM95" i="7"/>
  <c r="M86" i="8"/>
  <c r="N86" i="8" s="1"/>
  <c r="CM90" i="7"/>
  <c r="M81" i="8" s="1"/>
  <c r="N81" i="8" s="1"/>
  <c r="CM94" i="7"/>
  <c r="M85" i="8" s="1"/>
  <c r="N85" i="8" s="1"/>
  <c r="U165" i="8"/>
  <c r="U80" i="8" s="1"/>
  <c r="AG80" i="8"/>
  <c r="AK80" i="8"/>
  <c r="W78" i="8"/>
  <c r="AM78" i="8"/>
  <c r="AQ78" i="8"/>
  <c r="AG79" i="8"/>
  <c r="W83" i="8"/>
  <c r="W85" i="8"/>
  <c r="AM85" i="8"/>
  <c r="AB86" i="8"/>
  <c r="AB85" i="8"/>
  <c r="AF86" i="8"/>
  <c r="AF82" i="8"/>
  <c r="AF85" i="8"/>
  <c r="AJ86" i="8"/>
  <c r="AJ82" i="8"/>
  <c r="AJ85" i="8"/>
  <c r="AJ80" i="8"/>
  <c r="AN82" i="8"/>
  <c r="AN80" i="8"/>
  <c r="AB83" i="8"/>
  <c r="AJ51" i="8"/>
  <c r="AJ79" i="8"/>
  <c r="AN79" i="8"/>
  <c r="AB80" i="8"/>
  <c r="AK84" i="8"/>
  <c r="W86" i="8"/>
  <c r="AA81" i="8"/>
  <c r="AA86" i="8"/>
  <c r="AE84" i="8"/>
  <c r="AI86" i="8"/>
  <c r="AM86" i="8"/>
  <c r="AQ81" i="8"/>
  <c r="AQ86" i="8"/>
  <c r="AM39" i="8"/>
  <c r="AM41" i="8"/>
  <c r="AM42" i="8"/>
  <c r="AM43" i="8"/>
  <c r="AM44" i="8"/>
  <c r="AA46" i="8"/>
  <c r="AM47" i="8"/>
  <c r="AM50" i="8"/>
  <c r="AM51" i="8"/>
  <c r="AM52" i="8"/>
  <c r="AM53" i="8"/>
  <c r="AE55" i="8"/>
  <c r="AM55" i="8"/>
  <c r="AM57" i="8"/>
  <c r="AM58" i="8"/>
  <c r="AM59" i="8"/>
  <c r="AM60" i="8"/>
  <c r="AM61" i="8"/>
  <c r="AM62" i="8"/>
  <c r="AM63" i="8"/>
  <c r="AM66" i="8"/>
  <c r="AM67" i="8"/>
  <c r="AE68" i="8"/>
  <c r="AM68" i="8"/>
  <c r="AM70" i="8"/>
  <c r="AM71" i="8"/>
  <c r="AG78" i="8"/>
  <c r="AK78" i="8"/>
  <c r="AI79" i="8"/>
  <c r="AA80" i="8"/>
  <c r="AI80" i="8"/>
  <c r="T72" i="8"/>
  <c r="T59" i="8"/>
  <c r="T50" i="8"/>
  <c r="U79" i="8"/>
  <c r="U86" i="8"/>
  <c r="AR86" i="8"/>
  <c r="R107" i="7"/>
  <c r="U13" i="5"/>
  <c r="V13" i="5" s="1"/>
  <c r="T86" i="8"/>
  <c r="R7" i="5"/>
  <c r="O96" i="7" s="1"/>
  <c r="P68" i="1"/>
  <c r="R68" i="1"/>
  <c r="H1" i="10"/>
  <c r="Z64" i="7"/>
  <c r="Z61" i="7" s="1"/>
  <c r="T64" i="7"/>
  <c r="Z96" i="7"/>
  <c r="U64" i="7"/>
  <c r="U61" i="7" s="1"/>
  <c r="T80" i="8"/>
  <c r="V81" i="8"/>
  <c r="Z81" i="8"/>
  <c r="AD81" i="8"/>
  <c r="AH81" i="8"/>
  <c r="AL81" i="8"/>
  <c r="AP81" i="8"/>
  <c r="AG81" i="8"/>
  <c r="U81" i="8"/>
  <c r="AK81" i="8"/>
  <c r="AN81" i="8"/>
  <c r="AF79" i="8"/>
  <c r="AA79" i="8"/>
  <c r="AQ79" i="8"/>
  <c r="AR79" i="8"/>
  <c r="T79" i="8"/>
  <c r="V79" i="8"/>
  <c r="Z79" i="8"/>
  <c r="AD79" i="8"/>
  <c r="AH79" i="8"/>
  <c r="AL79" i="8"/>
  <c r="AP79" i="8"/>
  <c r="AB79" i="8"/>
  <c r="W79" i="8"/>
  <c r="AM79" i="8"/>
  <c r="W81" i="8"/>
  <c r="AB81" i="8"/>
  <c r="AI81" i="8"/>
  <c r="T82" i="8"/>
  <c r="V82" i="8"/>
  <c r="Z82" i="8"/>
  <c r="AK82" i="8"/>
  <c r="AB82" i="8"/>
  <c r="AG82" i="8"/>
  <c r="W82" i="8"/>
  <c r="AA82" i="8"/>
  <c r="AI82" i="8"/>
  <c r="AM82" i="8"/>
  <c r="AQ82" i="8"/>
  <c r="AR82" i="8"/>
  <c r="Y82" i="8"/>
  <c r="AK85" i="8"/>
  <c r="AN85" i="8"/>
  <c r="AI85" i="8"/>
  <c r="AQ85" i="8"/>
  <c r="AO85" i="8"/>
  <c r="T81" i="8"/>
  <c r="AM81" i="8"/>
  <c r="AF81" i="8"/>
  <c r="AR81" i="8"/>
  <c r="AC81" i="8"/>
  <c r="AJ81" i="8"/>
  <c r="U49" i="8"/>
  <c r="AC49" i="8"/>
  <c r="AD49" i="8"/>
  <c r="AE49" i="8"/>
  <c r="AN49" i="8"/>
  <c r="S64" i="7"/>
  <c r="S63" i="7" s="1"/>
  <c r="Q64" i="7"/>
  <c r="Q61" i="7" s="1"/>
  <c r="R64" i="7"/>
  <c r="R63" i="7" s="1"/>
  <c r="AB64" i="7"/>
  <c r="AB63" i="7" s="1"/>
  <c r="Q96" i="7"/>
  <c r="AC64" i="7"/>
  <c r="AC61" i="7" s="1"/>
  <c r="X64" i="7"/>
  <c r="X63" i="7" s="1"/>
  <c r="K64" i="7"/>
  <c r="K61" i="7" s="1"/>
  <c r="AF96" i="7"/>
  <c r="AG96" i="7"/>
  <c r="K96" i="7"/>
  <c r="AD96" i="7"/>
  <c r="W96" i="7"/>
  <c r="R96" i="7"/>
  <c r="U96" i="7"/>
  <c r="V96" i="7"/>
  <c r="T96" i="7"/>
  <c r="H8" i="5"/>
  <c r="AA64" i="7"/>
  <c r="AA63" i="7" s="1"/>
  <c r="Y96" i="7"/>
  <c r="X96" i="7"/>
  <c r="T7" i="5"/>
  <c r="AD64" i="7"/>
  <c r="AD63" i="7" s="1"/>
  <c r="AH64" i="7"/>
  <c r="L64" i="7"/>
  <c r="W64" i="7"/>
  <c r="W61" i="7" s="1"/>
  <c r="O64" i="7"/>
  <c r="O63" i="7" s="1"/>
  <c r="AE64" i="7"/>
  <c r="AE63" i="7" s="1"/>
  <c r="P96" i="7"/>
  <c r="M96" i="7"/>
  <c r="AE96" i="7"/>
  <c r="S96" i="7"/>
  <c r="AC96" i="7"/>
  <c r="AF64" i="7"/>
  <c r="AF61" i="7" s="1"/>
  <c r="V64" i="7"/>
  <c r="V61" i="7" s="1"/>
  <c r="M64" i="7"/>
  <c r="M63" i="7" s="1"/>
  <c r="N96" i="7"/>
  <c r="L96" i="7"/>
  <c r="Y64" i="7"/>
  <c r="Y63" i="7" s="1"/>
  <c r="AA40" i="8"/>
  <c r="U62" i="8"/>
  <c r="U61" i="8"/>
  <c r="U60" i="8"/>
  <c r="U57" i="8"/>
  <c r="U55" i="8"/>
  <c r="U53" i="8"/>
  <c r="U51" i="8"/>
  <c r="U47" i="8"/>
  <c r="AK64" i="8"/>
  <c r="T49" i="8"/>
  <c r="Y66" i="8"/>
  <c r="Y57" i="8"/>
  <c r="Y52" i="8"/>
  <c r="Y51" i="8"/>
  <c r="Y50" i="8"/>
  <c r="Y49" i="8"/>
  <c r="Y46" i="8"/>
  <c r="Y41" i="8"/>
  <c r="Y39" i="8"/>
  <c r="Y68" i="8"/>
  <c r="Y67" i="8"/>
  <c r="AK86" i="8"/>
  <c r="AK79" i="8"/>
  <c r="Y69" i="8"/>
  <c r="U65" i="8"/>
  <c r="U66" i="8"/>
  <c r="AG53" i="8"/>
  <c r="AG68" i="8"/>
  <c r="AG55" i="8"/>
  <c r="AC57" i="8"/>
  <c r="AC51" i="8"/>
  <c r="AC50" i="8"/>
  <c r="AC41" i="8"/>
  <c r="AC39" i="8"/>
  <c r="AC71" i="8"/>
  <c r="AC63" i="8"/>
  <c r="AH44" i="8"/>
  <c r="AN43" i="8"/>
  <c r="AN45" i="8"/>
  <c r="AD43" i="8"/>
  <c r="AD60" i="8"/>
  <c r="AD55" i="8"/>
  <c r="AE57" i="8"/>
  <c r="AM69" i="8"/>
  <c r="AQ84" i="8"/>
  <c r="AC66" i="8"/>
  <c r="AD69" i="8"/>
  <c r="AC67" i="8"/>
  <c r="AP56" i="8"/>
  <c r="AC68" i="8"/>
  <c r="AN51" i="8"/>
  <c r="Y42" i="8"/>
  <c r="AE44" i="8"/>
  <c r="AC69" i="8"/>
  <c r="U43" i="8"/>
  <c r="AN52" i="8"/>
  <c r="AI67" i="7"/>
  <c r="J67" i="7"/>
  <c r="U45" i="8"/>
  <c r="AN53" i="8"/>
  <c r="AN54" i="8"/>
  <c r="AN63" i="8"/>
  <c r="U50" i="8"/>
  <c r="AN65" i="8"/>
  <c r="AM65" i="8"/>
  <c r="AD65" i="8"/>
  <c r="AN57" i="8"/>
  <c r="AN66" i="8"/>
  <c r="Y44" i="8"/>
  <c r="U52" i="8"/>
  <c r="AN58" i="8"/>
  <c r="AN59" i="8"/>
  <c r="AN60" i="8"/>
  <c r="AN61" i="8"/>
  <c r="AN70" i="8"/>
  <c r="AJ38" i="7"/>
  <c r="AS177" i="8" s="1"/>
  <c r="AS38" i="8" s="1"/>
  <c r="U39" i="8"/>
  <c r="AD39" i="8"/>
  <c r="AD71" i="8"/>
  <c r="U58" i="8"/>
  <c r="AN69" i="8"/>
  <c r="AN71" i="8"/>
  <c r="Y55" i="8"/>
  <c r="AN72" i="8"/>
  <c r="AC42" i="8"/>
  <c r="AC47" i="8"/>
  <c r="AC45" i="8"/>
  <c r="AC43" i="8"/>
  <c r="AC52" i="8"/>
  <c r="Y58" i="8"/>
  <c r="U63" i="8"/>
  <c r="AL78" i="8"/>
  <c r="AL86" i="8"/>
  <c r="AL82" i="8"/>
  <c r="AE47" i="8"/>
  <c r="AP65" i="8"/>
  <c r="AC53" i="8"/>
  <c r="Y59" i="8"/>
  <c r="AG41" i="8"/>
  <c r="AG46" i="8"/>
  <c r="AF120" i="7"/>
  <c r="U41" i="8"/>
  <c r="U44" i="8"/>
  <c r="U42" i="8"/>
  <c r="AJ60" i="8"/>
  <c r="U67" i="8"/>
  <c r="AC58" i="8"/>
  <c r="Y63" i="8"/>
  <c r="U68" i="8"/>
  <c r="AJ85" i="7"/>
  <c r="T85" i="8"/>
  <c r="AC59" i="8"/>
  <c r="U69" i="8"/>
  <c r="AN39" i="8"/>
  <c r="AM45" i="8"/>
  <c r="AM49" i="8"/>
  <c r="Z158" i="8"/>
  <c r="Z61" i="8" s="1"/>
  <c r="AC60" i="8"/>
  <c r="AN41" i="8"/>
  <c r="AN44" i="8"/>
  <c r="AC61" i="8"/>
  <c r="Y43" i="8"/>
  <c r="Y45" i="8"/>
  <c r="AN68" i="8"/>
  <c r="AL85" i="8"/>
  <c r="Y47" i="8"/>
  <c r="X158" i="8"/>
  <c r="AF63" i="7"/>
  <c r="AA61" i="7"/>
  <c r="AB61" i="7"/>
  <c r="R61" i="7"/>
  <c r="Z49" i="8"/>
  <c r="Z66" i="8"/>
  <c r="O1" i="10"/>
  <c r="J38" i="7"/>
  <c r="J35" i="7"/>
  <c r="CM73" i="7"/>
  <c r="M62" i="8" s="1"/>
  <c r="N62" i="8" s="1"/>
  <c r="Z69" i="8"/>
  <c r="T78" i="8"/>
  <c r="Z43" i="8"/>
  <c r="Z47" i="8"/>
  <c r="AK60" i="8"/>
  <c r="W51" i="8"/>
  <c r="W67" i="8"/>
  <c r="W59" i="8"/>
  <c r="W45" i="8"/>
  <c r="V62" i="8"/>
  <c r="V63" i="8"/>
  <c r="V52" i="8"/>
  <c r="V60" i="8"/>
  <c r="V65" i="8"/>
  <c r="V53" i="8"/>
  <c r="V71" i="8"/>
  <c r="V44" i="8"/>
  <c r="V55" i="8"/>
  <c r="V57" i="8"/>
  <c r="V47" i="8"/>
  <c r="V61" i="8"/>
  <c r="V51" i="8"/>
  <c r="V39" i="8"/>
  <c r="V43" i="8"/>
  <c r="V50" i="8"/>
  <c r="V41" i="8"/>
  <c r="V69" i="8"/>
  <c r="V42" i="8"/>
  <c r="V54" i="8"/>
  <c r="V67" i="8"/>
  <c r="V45" i="8"/>
  <c r="V68" i="8"/>
  <c r="V46" i="8"/>
  <c r="V58" i="8"/>
  <c r="V59" i="8"/>
  <c r="V66" i="8"/>
  <c r="V49" i="8"/>
  <c r="AR37" i="7"/>
  <c r="AR38" i="7" s="1"/>
  <c r="J37" i="7"/>
  <c r="AH79" i="7"/>
  <c r="AI37" i="7"/>
  <c r="K57" i="7"/>
  <c r="E8" i="1"/>
  <c r="AA55" i="7"/>
  <c r="K55" i="7"/>
  <c r="R55" i="7"/>
  <c r="Z57" i="7"/>
  <c r="AH57" i="7"/>
  <c r="T55" i="7"/>
  <c r="AJ55" i="7" s="1"/>
  <c r="S7" i="1"/>
  <c r="AB57" i="7"/>
  <c r="L57" i="7"/>
  <c r="S57" i="7"/>
  <c r="U55" i="7"/>
  <c r="AC57" i="7"/>
  <c r="M57" i="7"/>
  <c r="W55" i="7"/>
  <c r="AD55" i="7"/>
  <c r="N55" i="7"/>
  <c r="V57" i="7"/>
  <c r="AF55" i="7"/>
  <c r="P55" i="7"/>
  <c r="X57" i="7"/>
  <c r="AE57" i="7"/>
  <c r="O57" i="7"/>
  <c r="Y55" i="7"/>
  <c r="AG57" i="7"/>
  <c r="Q57" i="7"/>
  <c r="H6" i="5"/>
  <c r="S55" i="7"/>
  <c r="Z55" i="7"/>
  <c r="AH55" i="7"/>
  <c r="R57" i="7"/>
  <c r="AB55" i="7"/>
  <c r="L55" i="7"/>
  <c r="H8" i="1"/>
  <c r="T57" i="7"/>
  <c r="AA57" i="7"/>
  <c r="AC55" i="7"/>
  <c r="M55" i="7"/>
  <c r="U57" i="7"/>
  <c r="AE55" i="7"/>
  <c r="O55" i="7"/>
  <c r="V55" i="7"/>
  <c r="AD57" i="7"/>
  <c r="N57" i="7"/>
  <c r="X55" i="7"/>
  <c r="AF57" i="7"/>
  <c r="P57" i="7"/>
  <c r="W57" i="7"/>
  <c r="AG55" i="7"/>
  <c r="Q55" i="7"/>
  <c r="Y57" i="7"/>
  <c r="E8" i="5"/>
  <c r="C72" i="7"/>
  <c r="C69" i="7"/>
  <c r="S61" i="1"/>
  <c r="B12" i="7" s="1"/>
  <c r="AJ12" i="7" s="1"/>
  <c r="Q24" i="7"/>
  <c r="U24" i="7"/>
  <c r="AC24" i="7"/>
  <c r="AG24" i="7"/>
  <c r="AH81" i="7"/>
  <c r="L24" i="7"/>
  <c r="P24" i="7"/>
  <c r="V24" i="7"/>
  <c r="Z24" i="7"/>
  <c r="S49" i="1"/>
  <c r="M24" i="7"/>
  <c r="Y24" i="7"/>
  <c r="R24" i="7"/>
  <c r="AD24" i="7"/>
  <c r="AH24" i="7"/>
  <c r="K79" i="7"/>
  <c r="O24" i="7"/>
  <c r="S24" i="7"/>
  <c r="W24" i="7"/>
  <c r="AE24" i="7"/>
  <c r="K81" i="7"/>
  <c r="K24" i="7"/>
  <c r="N24" i="7"/>
  <c r="T24" i="7"/>
  <c r="X24" i="7"/>
  <c r="AH80" i="7"/>
  <c r="AA24" i="7"/>
  <c r="AB24" i="7"/>
  <c r="AF24" i="7"/>
  <c r="K80" i="7"/>
  <c r="H6" i="1"/>
  <c r="N64" i="7"/>
  <c r="N63" i="7" s="1"/>
  <c r="AB96" i="7"/>
  <c r="AA96" i="7"/>
  <c r="AG64" i="7"/>
  <c r="AG63" i="7" s="1"/>
  <c r="P64" i="7"/>
  <c r="P63" i="7" s="1"/>
  <c r="AN42" i="8"/>
  <c r="AC63" i="7" l="1"/>
  <c r="N61" i="7"/>
  <c r="K78" i="7"/>
  <c r="CM117" i="7" s="1"/>
  <c r="M107" i="8" s="1"/>
  <c r="N107" i="8" s="1"/>
  <c r="J34" i="7"/>
  <c r="AH78" i="7"/>
  <c r="AE61" i="7"/>
  <c r="AD61" i="7"/>
  <c r="O61" i="7"/>
  <c r="V63" i="7"/>
  <c r="C39" i="7"/>
  <c r="R44" i="1"/>
  <c r="G9" i="7"/>
  <c r="G1" i="11"/>
  <c r="F1" i="11"/>
  <c r="Y61" i="7"/>
  <c r="X61" i="7"/>
  <c r="W63" i="7"/>
  <c r="U63" i="7"/>
  <c r="S61" i="7"/>
  <c r="C36" i="7"/>
  <c r="Q63" i="7"/>
  <c r="C41" i="7"/>
  <c r="P61" i="7"/>
  <c r="C51" i="7"/>
  <c r="M61" i="7"/>
  <c r="K63" i="7"/>
  <c r="C45" i="7"/>
  <c r="L113" i="7"/>
  <c r="AB113" i="7"/>
  <c r="K113" i="7"/>
  <c r="S113" i="7"/>
  <c r="Z113" i="7"/>
  <c r="W113" i="7"/>
  <c r="X113" i="7"/>
  <c r="AF113" i="7"/>
  <c r="AD113" i="7"/>
  <c r="R113" i="7"/>
  <c r="AJ15" i="7"/>
  <c r="O113" i="7"/>
  <c r="AH113" i="7"/>
  <c r="N113" i="7"/>
  <c r="AA113" i="7"/>
  <c r="Q113" i="7"/>
  <c r="V113" i="7"/>
  <c r="Y113" i="7"/>
  <c r="P113" i="7"/>
  <c r="T113" i="7"/>
  <c r="AG113" i="7"/>
  <c r="M113" i="7"/>
  <c r="AE113" i="7"/>
  <c r="T25" i="5"/>
  <c r="U113" i="7"/>
  <c r="AC113" i="7"/>
  <c r="U25" i="5"/>
  <c r="V25" i="5" s="1"/>
  <c r="R16" i="5"/>
  <c r="E17" i="5" s="1"/>
  <c r="R10" i="5"/>
  <c r="S46" i="1"/>
  <c r="CM99" i="7"/>
  <c r="M90" i="8" s="1"/>
  <c r="N90" i="8" s="1"/>
  <c r="AR34" i="7"/>
  <c r="AR35" i="7" s="1"/>
  <c r="E35" i="1"/>
  <c r="CM101" i="7"/>
  <c r="M92" i="8" s="1"/>
  <c r="N92" i="8" s="1"/>
  <c r="S107" i="7"/>
  <c r="AL53" i="8"/>
  <c r="AL60" i="8"/>
  <c r="Y1" i="10"/>
  <c r="AB1" i="10"/>
  <c r="R1" i="10"/>
  <c r="C1" i="10"/>
  <c r="AM46" i="8"/>
  <c r="AD46" i="8"/>
  <c r="AQ46" i="8"/>
  <c r="AH46" i="8"/>
  <c r="AE46" i="8"/>
  <c r="X46" i="8"/>
  <c r="AC46" i="8"/>
  <c r="U46" i="8"/>
  <c r="AN46" i="8"/>
  <c r="U54" i="8"/>
  <c r="AC54" i="8"/>
  <c r="AD54" i="8"/>
  <c r="AL54" i="8"/>
  <c r="Y54" i="8"/>
  <c r="AA54" i="8"/>
  <c r="AM54" i="8"/>
  <c r="AP54" i="8"/>
  <c r="AQ54" i="8"/>
  <c r="AG54" i="8"/>
  <c r="AE54" i="8"/>
  <c r="AQ62" i="8"/>
  <c r="Y62" i="8"/>
  <c r="AC62" i="8"/>
  <c r="AG62" i="8"/>
  <c r="AN62" i="8"/>
  <c r="AA62" i="8"/>
  <c r="AD62" i="8"/>
  <c r="AE62" i="8"/>
  <c r="Y70" i="8"/>
  <c r="AQ70" i="8"/>
  <c r="V70" i="8"/>
  <c r="AC70" i="8"/>
  <c r="AD70" i="8"/>
  <c r="AA70" i="8"/>
  <c r="U70" i="8"/>
  <c r="AE70" i="8"/>
  <c r="AG70" i="8"/>
  <c r="AL84" i="8"/>
  <c r="Z84" i="8"/>
  <c r="AF84" i="8"/>
  <c r="AI84" i="8"/>
  <c r="T84" i="8"/>
  <c r="AN84" i="8"/>
  <c r="W84" i="8"/>
  <c r="AP84" i="8"/>
  <c r="X84" i="8"/>
  <c r="AM84" i="8"/>
  <c r="AH84" i="8"/>
  <c r="AG84" i="8"/>
  <c r="AJ84" i="8"/>
  <c r="AA84" i="8"/>
  <c r="U84" i="8"/>
  <c r="V84" i="8"/>
  <c r="AD84" i="8"/>
  <c r="AB84" i="8"/>
  <c r="AR84" i="8"/>
  <c r="CM55" i="7"/>
  <c r="M46" i="8" s="1"/>
  <c r="N46" i="8" s="1"/>
  <c r="CM66" i="7"/>
  <c r="M55" i="8" s="1"/>
  <c r="N55" i="8" s="1"/>
  <c r="CM80" i="7"/>
  <c r="M69" i="8" s="1"/>
  <c r="N69" i="8" s="1"/>
  <c r="AQ42" i="8"/>
  <c r="AG52" i="8"/>
  <c r="AG67" i="8"/>
  <c r="AG44" i="8"/>
  <c r="AG51" i="8"/>
  <c r="AG65" i="8"/>
  <c r="AG50" i="8"/>
  <c r="AG63" i="8"/>
  <c r="AG45" i="8"/>
  <c r="AG42" i="8"/>
  <c r="AG39" i="8"/>
  <c r="AG61" i="8"/>
  <c r="AG69" i="8"/>
  <c r="AG43" i="8"/>
  <c r="AG71" i="8"/>
  <c r="AG60" i="8"/>
  <c r="AG57" i="8"/>
  <c r="AG49" i="8"/>
  <c r="AE43" i="8"/>
  <c r="AE41" i="8"/>
  <c r="AE59" i="8"/>
  <c r="AE60" i="8"/>
  <c r="AE69" i="8"/>
  <c r="AE66" i="8"/>
  <c r="AE53" i="8"/>
  <c r="AE61" i="8"/>
  <c r="AE71" i="8"/>
  <c r="AE63" i="8"/>
  <c r="AE64" i="8"/>
  <c r="AE67" i="8"/>
  <c r="AE51" i="8"/>
  <c r="AE50" i="8"/>
  <c r="AE42" i="8"/>
  <c r="AE45" i="8"/>
  <c r="AE65" i="8"/>
  <c r="AE58" i="8"/>
  <c r="AE39" i="8"/>
  <c r="AE52" i="8"/>
  <c r="AO64" i="8"/>
  <c r="AO48" i="8"/>
  <c r="AO53" i="8"/>
  <c r="AO52" i="8"/>
  <c r="AO69" i="8"/>
  <c r="AA41" i="8"/>
  <c r="AA66" i="8"/>
  <c r="AA61" i="8"/>
  <c r="AA63" i="8"/>
  <c r="AA71" i="8"/>
  <c r="AA43" i="8"/>
  <c r="AA47" i="8"/>
  <c r="AA51" i="8"/>
  <c r="AA59" i="8"/>
  <c r="AA67" i="8"/>
  <c r="AA68" i="8"/>
  <c r="AA42" i="8"/>
  <c r="AA57" i="8"/>
  <c r="AA44" i="8"/>
  <c r="AA65" i="8"/>
  <c r="AA69" i="8"/>
  <c r="AA49" i="8"/>
  <c r="AA52" i="8"/>
  <c r="AA55" i="8"/>
  <c r="AA60" i="8"/>
  <c r="AA58" i="8"/>
  <c r="CM77" i="7"/>
  <c r="M66" i="8" s="1"/>
  <c r="N66" i="8" s="1"/>
  <c r="R19" i="5"/>
  <c r="U19" i="5"/>
  <c r="V19" i="5" s="1"/>
  <c r="CM104" i="7"/>
  <c r="M95" i="8" s="1"/>
  <c r="N95" i="8" s="1"/>
  <c r="AJ72" i="7"/>
  <c r="N32" i="8"/>
  <c r="CM59" i="7"/>
  <c r="M50" i="8" s="1"/>
  <c r="N50" i="8" s="1"/>
  <c r="CM71" i="7"/>
  <c r="M60" i="8" s="1"/>
  <c r="N60" i="8" s="1"/>
  <c r="AA39" i="8"/>
  <c r="AQ51" i="8"/>
  <c r="AQ60" i="8"/>
  <c r="AQ39" i="8"/>
  <c r="AQ58" i="8"/>
  <c r="AQ66" i="8"/>
  <c r="AQ41" i="8"/>
  <c r="AQ43" i="8"/>
  <c r="AQ53" i="8"/>
  <c r="AQ55" i="8"/>
  <c r="AQ68" i="8"/>
  <c r="AQ69" i="8"/>
  <c r="AQ50" i="8"/>
  <c r="AQ63" i="8"/>
  <c r="AQ47" i="8"/>
  <c r="AQ61" i="8"/>
  <c r="AQ44" i="8"/>
  <c r="AQ59" i="8"/>
  <c r="AQ72" i="8"/>
  <c r="AQ71" i="8"/>
  <c r="AQ45" i="8"/>
  <c r="AQ49" i="8"/>
  <c r="AQ52" i="8"/>
  <c r="AQ57" i="8"/>
  <c r="AQ67" i="8"/>
  <c r="AF47" i="8"/>
  <c r="AF43" i="8"/>
  <c r="AF63" i="8"/>
  <c r="AF49" i="8"/>
  <c r="X42" i="8"/>
  <c r="X65" i="8"/>
  <c r="X49" i="8"/>
  <c r="X68" i="8"/>
  <c r="X80" i="8"/>
  <c r="X85" i="8"/>
  <c r="X86" i="8"/>
  <c r="X79" i="8"/>
  <c r="X82" i="8"/>
  <c r="X78" i="8"/>
  <c r="X81" i="8"/>
  <c r="CM103" i="7"/>
  <c r="M94" i="8" s="1"/>
  <c r="N94" i="8" s="1"/>
  <c r="S28" i="1"/>
  <c r="AJ57" i="7"/>
  <c r="U22" i="5"/>
  <c r="R22" i="5"/>
  <c r="AJ57" i="8"/>
  <c r="AJ68" i="8"/>
  <c r="AJ43" i="8"/>
  <c r="L107" i="7"/>
  <c r="AH107" i="7"/>
  <c r="AG107" i="7"/>
  <c r="X107" i="7"/>
  <c r="AD107" i="7"/>
  <c r="U107" i="7"/>
  <c r="T13" i="5"/>
  <c r="AC107" i="7"/>
  <c r="AA107" i="7"/>
  <c r="O107" i="7"/>
  <c r="P107" i="7"/>
  <c r="Y107" i="7"/>
  <c r="Z107" i="7"/>
  <c r="M107" i="7"/>
  <c r="V107" i="7"/>
  <c r="Q107" i="7"/>
  <c r="T107" i="7"/>
  <c r="AE107" i="7"/>
  <c r="AF107" i="7"/>
  <c r="W107" i="7"/>
  <c r="K107" i="7"/>
  <c r="N107" i="7"/>
  <c r="AI159" i="8"/>
  <c r="CM61" i="7"/>
  <c r="M52" i="8" s="1"/>
  <c r="N52" i="8" s="1"/>
  <c r="CM52" i="7"/>
  <c r="M43" i="8" s="1"/>
  <c r="N43" i="8" s="1"/>
  <c r="CM78" i="7"/>
  <c r="M67" i="8" s="1"/>
  <c r="N67" i="8" s="1"/>
  <c r="CM74" i="7"/>
  <c r="M63" i="8" s="1"/>
  <c r="N63" i="8" s="1"/>
  <c r="CM72" i="7"/>
  <c r="M61" i="8" s="1"/>
  <c r="N61" i="8" s="1"/>
  <c r="CM69" i="7"/>
  <c r="M58" i="8" s="1"/>
  <c r="N58" i="8" s="1"/>
  <c r="CM57" i="7"/>
  <c r="M48" i="8" s="1"/>
  <c r="N48" i="8" s="1"/>
  <c r="CM82" i="7"/>
  <c r="M71" i="8" s="1"/>
  <c r="N71" i="8" s="1"/>
  <c r="CM75" i="7"/>
  <c r="M64" i="8" s="1"/>
  <c r="N64" i="8" s="1"/>
  <c r="CM50" i="7"/>
  <c r="M41" i="8" s="1"/>
  <c r="N41" i="8" s="1"/>
  <c r="CM64" i="7"/>
  <c r="M54" i="8" s="1"/>
  <c r="N54" i="8" s="1"/>
  <c r="CM68" i="7"/>
  <c r="M57" i="8" s="1"/>
  <c r="N57" i="8" s="1"/>
  <c r="CM67" i="7"/>
  <c r="M56" i="8" s="1"/>
  <c r="N56" i="8" s="1"/>
  <c r="CM58" i="7"/>
  <c r="M49" i="8" s="1"/>
  <c r="N49" i="8" s="1"/>
  <c r="CM54" i="7"/>
  <c r="M45" i="8" s="1"/>
  <c r="N45" i="8" s="1"/>
  <c r="CM63" i="7"/>
  <c r="M53" i="8" s="1"/>
  <c r="N53" i="8" s="1"/>
  <c r="CM81" i="7"/>
  <c r="M70" i="8" s="1"/>
  <c r="N70" i="8" s="1"/>
  <c r="CM53" i="7"/>
  <c r="M44" i="8" s="1"/>
  <c r="N44" i="8" s="1"/>
  <c r="CM79" i="7"/>
  <c r="M68" i="8" s="1"/>
  <c r="N68" i="8" s="1"/>
  <c r="CM56" i="7"/>
  <c r="M47" i="8" s="1"/>
  <c r="N47" i="8" s="1"/>
  <c r="CM76" i="7"/>
  <c r="M65" i="8" s="1"/>
  <c r="N65" i="8" s="1"/>
  <c r="CM48" i="7"/>
  <c r="M39" i="8" s="1"/>
  <c r="N39" i="8" s="1"/>
  <c r="AG61" i="7"/>
  <c r="L34" i="1"/>
  <c r="CM49" i="7"/>
  <c r="M40" i="8" s="1"/>
  <c r="N40" i="8" s="1"/>
  <c r="CM83" i="7"/>
  <c r="M72" i="8" s="1"/>
  <c r="N72" i="8" s="1"/>
  <c r="AA45" i="8"/>
  <c r="AA50" i="8"/>
  <c r="AK85" i="7"/>
  <c r="AL85" i="7"/>
  <c r="E32" i="1"/>
  <c r="CM51" i="7"/>
  <c r="M42" i="8" s="1"/>
  <c r="N42" i="8" s="1"/>
  <c r="CM60" i="7"/>
  <c r="M51" i="8" s="1"/>
  <c r="N51" i="8" s="1"/>
  <c r="AH63" i="7"/>
  <c r="AH61" i="7"/>
  <c r="AI68" i="7"/>
  <c r="J68" i="7"/>
  <c r="M77" i="8"/>
  <c r="N77" i="8" s="1"/>
  <c r="C70" i="7"/>
  <c r="AB61" i="8"/>
  <c r="AE80" i="8"/>
  <c r="AE79" i="8"/>
  <c r="AE82" i="8"/>
  <c r="AE81" i="8"/>
  <c r="AE78" i="8"/>
  <c r="AE85" i="8"/>
  <c r="AE83" i="8"/>
  <c r="AE86" i="8"/>
  <c r="Z63" i="7"/>
  <c r="U82" i="8"/>
  <c r="AG85" i="8"/>
  <c r="AR85" i="8"/>
  <c r="AL39" i="8"/>
  <c r="AJ46" i="8"/>
  <c r="C22" i="7"/>
  <c r="Z63" i="8"/>
  <c r="AA31" i="7"/>
  <c r="AH96" i="7"/>
  <c r="U78" i="8"/>
  <c r="U85" i="8"/>
  <c r="Z80" i="8"/>
  <c r="AC55" i="8"/>
  <c r="AN47" i="8"/>
  <c r="AG47" i="8"/>
  <c r="U71" i="8"/>
  <c r="AR78" i="8"/>
  <c r="AK42" i="8"/>
  <c r="AN50" i="8"/>
  <c r="AH58" i="8"/>
  <c r="AR80" i="8"/>
  <c r="L63" i="7"/>
  <c r="C64" i="7"/>
  <c r="L61" i="7"/>
  <c r="AS80" i="8"/>
  <c r="AS85" i="8"/>
  <c r="AS84" i="8"/>
  <c r="AS82" i="8"/>
  <c r="AS81" i="8"/>
  <c r="AS86" i="8"/>
  <c r="AS78" i="8"/>
  <c r="X44" i="8"/>
  <c r="X50" i="8"/>
  <c r="X47" i="8"/>
  <c r="X57" i="8"/>
  <c r="X62" i="8"/>
  <c r="X67" i="8"/>
  <c r="X60" i="8"/>
  <c r="X70" i="8"/>
  <c r="X52" i="8"/>
  <c r="X71" i="8"/>
  <c r="X66" i="8"/>
  <c r="X69" i="8"/>
  <c r="X53" i="8"/>
  <c r="X63" i="8"/>
  <c r="X58" i="8"/>
  <c r="X39" i="8"/>
  <c r="X45" i="8"/>
  <c r="X59" i="8"/>
  <c r="X54" i="8"/>
  <c r="X43" i="8"/>
  <c r="X61" i="8"/>
  <c r="X55" i="8"/>
  <c r="X51" i="8"/>
  <c r="X41" i="8"/>
  <c r="CM96" i="7"/>
  <c r="M87" i="8" s="1"/>
  <c r="N87" i="8" s="1"/>
  <c r="CM116" i="7"/>
  <c r="CM119" i="7"/>
  <c r="M109" i="8" s="1"/>
  <c r="N109" i="8" s="1"/>
  <c r="CM106" i="7"/>
  <c r="M97" i="8" s="1"/>
  <c r="N97" i="8" s="1"/>
  <c r="CM105" i="7"/>
  <c r="M96" i="8" s="1"/>
  <c r="N96" i="8" s="1"/>
  <c r="AO62" i="8"/>
  <c r="AO43" i="8"/>
  <c r="AO60" i="8"/>
  <c r="AO66" i="8"/>
  <c r="AO45" i="8"/>
  <c r="AO46" i="8"/>
  <c r="AO51" i="8"/>
  <c r="AO55" i="8"/>
  <c r="AO39" i="8"/>
  <c r="AO65" i="8"/>
  <c r="AO57" i="8"/>
  <c r="AO58" i="8"/>
  <c r="AO42" i="8"/>
  <c r="AO70" i="8"/>
  <c r="AO49" i="8"/>
  <c r="AO71" i="8"/>
  <c r="AO44" i="8"/>
  <c r="AO68" i="8"/>
  <c r="AO41" i="8"/>
  <c r="AO50" i="8"/>
  <c r="AO54" i="8"/>
  <c r="AO59" i="8"/>
  <c r="AO61" i="8"/>
  <c r="AO63" i="8"/>
  <c r="AO67" i="8"/>
  <c r="AO47" i="8"/>
  <c r="AC80" i="8"/>
  <c r="AC85" i="8"/>
  <c r="AC86" i="8"/>
  <c r="AC78" i="8"/>
  <c r="AC84" i="8"/>
  <c r="AC79" i="8"/>
  <c r="AC82" i="8"/>
  <c r="AQ83" i="8"/>
  <c r="AF83" i="8"/>
  <c r="T83" i="8"/>
  <c r="V83" i="8"/>
  <c r="AR83" i="8"/>
  <c r="AJ83" i="8"/>
  <c r="U83" i="8"/>
  <c r="AH83" i="8"/>
  <c r="Z83" i="8"/>
  <c r="X83" i="8"/>
  <c r="AL83" i="8"/>
  <c r="AP83" i="8"/>
  <c r="AN83" i="8"/>
  <c r="AG83" i="8"/>
  <c r="AC83" i="8"/>
  <c r="AK83" i="8"/>
  <c r="AD83" i="8"/>
  <c r="AS83" i="8"/>
  <c r="AI83" i="8"/>
  <c r="AA83" i="8"/>
  <c r="Y83" i="8"/>
  <c r="AM83" i="8"/>
  <c r="AO83" i="8"/>
  <c r="AB43" i="8"/>
  <c r="AB67" i="8"/>
  <c r="AB50" i="8"/>
  <c r="AB49" i="8"/>
  <c r="AB55" i="8"/>
  <c r="AB62" i="8"/>
  <c r="AB66" i="8"/>
  <c r="AB47" i="8"/>
  <c r="AB41" i="8"/>
  <c r="AB54" i="8"/>
  <c r="AB60" i="8"/>
  <c r="AB42" i="8"/>
  <c r="AB70" i="8"/>
  <c r="AB57" i="8"/>
  <c r="AB46" i="8"/>
  <c r="AB65" i="8"/>
  <c r="AB51" i="8"/>
  <c r="AB53" i="8"/>
  <c r="AB59" i="8"/>
  <c r="AB71" i="8"/>
  <c r="AB68" i="8"/>
  <c r="AB45" i="8"/>
  <c r="AB39" i="8"/>
  <c r="AB44" i="8"/>
  <c r="AB52" i="8"/>
  <c r="AB58" i="8"/>
  <c r="AB69" i="8"/>
  <c r="CM107" i="7"/>
  <c r="M98" i="8" s="1"/>
  <c r="N98" i="8" s="1"/>
  <c r="AL41" i="8"/>
  <c r="AL57" i="8"/>
  <c r="AL61" i="8"/>
  <c r="AL66" i="8"/>
  <c r="AL45" i="8"/>
  <c r="AL49" i="8"/>
  <c r="AL68" i="8"/>
  <c r="AL43" i="8"/>
  <c r="AL42" i="8"/>
  <c r="AL62" i="8"/>
  <c r="AL63" i="8"/>
  <c r="AL70" i="8"/>
  <c r="AL67" i="8"/>
  <c r="AL69" i="8"/>
  <c r="AL46" i="8"/>
  <c r="AL58" i="8"/>
  <c r="AL71" i="8"/>
  <c r="AL50" i="8"/>
  <c r="AL65" i="8"/>
  <c r="W70" i="8"/>
  <c r="W42" i="8"/>
  <c r="W39" i="8"/>
  <c r="W58" i="8"/>
  <c r="W47" i="8"/>
  <c r="W50" i="8"/>
  <c r="W63" i="8"/>
  <c r="W54" i="8"/>
  <c r="W65" i="8"/>
  <c r="W62" i="8"/>
  <c r="W68" i="8"/>
  <c r="W66" i="8"/>
  <c r="W69" i="8"/>
  <c r="W49" i="8"/>
  <c r="W44" i="8"/>
  <c r="W41" i="8"/>
  <c r="W46" i="8"/>
  <c r="W52" i="8"/>
  <c r="W43" i="8"/>
  <c r="W57" i="8"/>
  <c r="W53" i="8"/>
  <c r="W71" i="8"/>
  <c r="W60" i="8"/>
  <c r="W55" i="8"/>
  <c r="W61" i="8"/>
  <c r="AJ50" i="8"/>
  <c r="AJ62" i="8"/>
  <c r="AJ41" i="8"/>
  <c r="AJ44" i="8"/>
  <c r="AJ42" i="8"/>
  <c r="AJ49" i="8"/>
  <c r="AJ61" i="8"/>
  <c r="AJ47" i="8"/>
  <c r="AJ65" i="8"/>
  <c r="AJ71" i="8"/>
  <c r="AJ53" i="8"/>
  <c r="AJ59" i="8"/>
  <c r="AJ55" i="8"/>
  <c r="AJ67" i="8"/>
  <c r="AJ70" i="8"/>
  <c r="AJ45" i="8"/>
  <c r="AJ54" i="8"/>
  <c r="AJ39" i="8"/>
  <c r="AJ52" i="8"/>
  <c r="AJ58" i="8"/>
  <c r="AJ69" i="8"/>
  <c r="AJ66" i="8"/>
  <c r="AJ63" i="8"/>
  <c r="T60" i="8"/>
  <c r="T52" i="8"/>
  <c r="T42" i="8"/>
  <c r="T53" i="8"/>
  <c r="T43" i="8"/>
  <c r="T65" i="8"/>
  <c r="T54" i="8"/>
  <c r="T44" i="8"/>
  <c r="T66" i="8"/>
  <c r="T55" i="8"/>
  <c r="T39" i="8"/>
  <c r="T51" i="8"/>
  <c r="T67" i="8"/>
  <c r="T45" i="8"/>
  <c r="T61" i="8"/>
  <c r="T68" i="8"/>
  <c r="T57" i="8"/>
  <c r="T46" i="8"/>
  <c r="T62" i="8"/>
  <c r="T70" i="8"/>
  <c r="T71" i="8"/>
  <c r="T58" i="8"/>
  <c r="T47" i="8"/>
  <c r="T69" i="8"/>
  <c r="T41" i="8"/>
  <c r="T63" i="8"/>
  <c r="AF45" i="8"/>
  <c r="AF68" i="8"/>
  <c r="AF62" i="8"/>
  <c r="AF52" i="8"/>
  <c r="AF58" i="8"/>
  <c r="AF42" i="8"/>
  <c r="AF60" i="8"/>
  <c r="AF66" i="8"/>
  <c r="AF71" i="8"/>
  <c r="AF44" i="8"/>
  <c r="AF67" i="8"/>
  <c r="AF51" i="8"/>
  <c r="AF55" i="8"/>
  <c r="AF65" i="8"/>
  <c r="AF41" i="8"/>
  <c r="AF54" i="8"/>
  <c r="AF50" i="8"/>
  <c r="AF53" i="8"/>
  <c r="AF59" i="8"/>
  <c r="AF39" i="8"/>
  <c r="AF69" i="8"/>
  <c r="AF61" i="8"/>
  <c r="AF57" i="8"/>
  <c r="AF46" i="8"/>
  <c r="AF70" i="8"/>
  <c r="AP69" i="8"/>
  <c r="AP50" i="8"/>
  <c r="AP52" i="8"/>
  <c r="AP60" i="8"/>
  <c r="AP44" i="8"/>
  <c r="AP46" i="8"/>
  <c r="AP58" i="8"/>
  <c r="AP70" i="8"/>
  <c r="AP53" i="8"/>
  <c r="AP41" i="8"/>
  <c r="AP68" i="8"/>
  <c r="AP47" i="8"/>
  <c r="AP39" i="8"/>
  <c r="AP57" i="8"/>
  <c r="AP55" i="8"/>
  <c r="AP62" i="8"/>
  <c r="AP71" i="8"/>
  <c r="AP59" i="8"/>
  <c r="AP63" i="8"/>
  <c r="AP42" i="8"/>
  <c r="AP61" i="8"/>
  <c r="AP43" i="8"/>
  <c r="AP49" i="8"/>
  <c r="AP51" i="8"/>
  <c r="AP67" i="8"/>
  <c r="AP45" i="8"/>
  <c r="AO79" i="8"/>
  <c r="AO78" i="8"/>
  <c r="AO86" i="8"/>
  <c r="AO81" i="8"/>
  <c r="AO84" i="8"/>
  <c r="AO80" i="8"/>
  <c r="AO82" i="8"/>
  <c r="CM108" i="7"/>
  <c r="M99" i="8" s="1"/>
  <c r="N99" i="8" s="1"/>
  <c r="C55" i="7"/>
  <c r="Z57" i="8"/>
  <c r="Z58" i="8"/>
  <c r="Z65" i="8"/>
  <c r="Z71" i="8"/>
  <c r="Z45" i="8"/>
  <c r="Z41" i="8"/>
  <c r="N38" i="8"/>
  <c r="X38" i="8"/>
  <c r="CM97" i="7"/>
  <c r="M88" i="8" s="1"/>
  <c r="N88" i="8" s="1"/>
  <c r="AK54" i="8"/>
  <c r="AK70" i="8"/>
  <c r="AK39" i="8"/>
  <c r="AK59" i="8"/>
  <c r="AK53" i="8"/>
  <c r="AK61" i="8"/>
  <c r="AK67" i="8"/>
  <c r="AK69" i="8"/>
  <c r="AK49" i="8"/>
  <c r="AK62" i="8"/>
  <c r="AK71" i="8"/>
  <c r="AK46" i="8"/>
  <c r="AK43" i="8"/>
  <c r="AK55" i="8"/>
  <c r="AK44" i="8"/>
  <c r="AK51" i="8"/>
  <c r="AK45" i="8"/>
  <c r="AK68" i="8"/>
  <c r="AK65" i="8"/>
  <c r="AK57" i="8"/>
  <c r="AK41" i="8"/>
  <c r="AK63" i="8"/>
  <c r="AK47" i="8"/>
  <c r="AK50" i="8"/>
  <c r="AK66" i="8"/>
  <c r="AK58" i="8"/>
  <c r="Y85" i="8"/>
  <c r="Y79" i="8"/>
  <c r="Y81" i="8"/>
  <c r="Y80" i="8"/>
  <c r="Y86" i="8"/>
  <c r="Y84" i="8"/>
  <c r="Y78" i="8"/>
  <c r="AH42" i="8"/>
  <c r="AH71" i="8"/>
  <c r="AH57" i="8"/>
  <c r="AH61" i="8"/>
  <c r="AH66" i="8"/>
  <c r="AH70" i="8"/>
  <c r="AH45" i="8"/>
  <c r="AH65" i="8"/>
  <c r="AH68" i="8"/>
  <c r="AH49" i="8"/>
  <c r="AH41" i="8"/>
  <c r="AH52" i="8"/>
  <c r="AH60" i="8"/>
  <c r="AH69" i="8"/>
  <c r="AH47" i="8"/>
  <c r="AH63" i="8"/>
  <c r="AH43" i="8"/>
  <c r="AH55" i="8"/>
  <c r="AH59" i="8"/>
  <c r="AH39" i="8"/>
  <c r="AH54" i="8"/>
  <c r="AH67" i="8"/>
  <c r="AH53" i="8"/>
  <c r="AH51" i="8"/>
  <c r="AH62" i="8"/>
  <c r="AH50" i="8"/>
  <c r="C24" i="7"/>
  <c r="T63" i="7"/>
  <c r="T61" i="7"/>
  <c r="AP40" i="8"/>
  <c r="AQ40" i="8"/>
  <c r="AL40" i="8"/>
  <c r="AM40" i="8"/>
  <c r="AF40" i="8"/>
  <c r="AI40" i="8"/>
  <c r="AO40" i="8"/>
  <c r="W40" i="8"/>
  <c r="V40" i="8"/>
  <c r="AK40" i="8"/>
  <c r="AH40" i="8"/>
  <c r="AJ40" i="8"/>
  <c r="AG40" i="8"/>
  <c r="U40" i="8"/>
  <c r="AN40" i="8"/>
  <c r="Z40" i="8"/>
  <c r="AD40" i="8"/>
  <c r="AB40" i="8"/>
  <c r="AE40" i="8"/>
  <c r="T40" i="8"/>
  <c r="AC40" i="8"/>
  <c r="Y40" i="8"/>
  <c r="X40" i="8"/>
  <c r="AK48" i="8"/>
  <c r="AJ48" i="8"/>
  <c r="AQ48" i="8"/>
  <c r="T48" i="8"/>
  <c r="AP48" i="8"/>
  <c r="AN48" i="8"/>
  <c r="AL48" i="8"/>
  <c r="AE48" i="8"/>
  <c r="AM48" i="8"/>
  <c r="AC48" i="8"/>
  <c r="AA48" i="8"/>
  <c r="AH48" i="8"/>
  <c r="W48" i="8"/>
  <c r="Y48" i="8"/>
  <c r="AI48" i="8"/>
  <c r="U48" i="8"/>
  <c r="Z48" i="8"/>
  <c r="V48" i="8"/>
  <c r="AB48" i="8"/>
  <c r="AF48" i="8"/>
  <c r="AD48" i="8"/>
  <c r="AG48" i="8"/>
  <c r="X48" i="8"/>
  <c r="AJ56" i="8"/>
  <c r="AK56" i="8"/>
  <c r="W56" i="8"/>
  <c r="AM56" i="8"/>
  <c r="Y56" i="8"/>
  <c r="AH56" i="8"/>
  <c r="U56" i="8"/>
  <c r="AG56" i="8"/>
  <c r="V56" i="8"/>
  <c r="AE56" i="8"/>
  <c r="AO56" i="8"/>
  <c r="AD56" i="8"/>
  <c r="AF56" i="8"/>
  <c r="AQ56" i="8"/>
  <c r="AL56" i="8"/>
  <c r="AN56" i="8"/>
  <c r="AA56" i="8"/>
  <c r="T56" i="8"/>
  <c r="AC56" i="8"/>
  <c r="X56" i="8"/>
  <c r="AI56" i="8"/>
  <c r="Z56" i="8"/>
  <c r="AB56" i="8"/>
  <c r="AA64" i="8"/>
  <c r="AN64" i="8"/>
  <c r="AC64" i="8"/>
  <c r="T64" i="8"/>
  <c r="U64" i="8"/>
  <c r="AP64" i="8"/>
  <c r="AL64" i="8"/>
  <c r="X64" i="8"/>
  <c r="V64" i="8"/>
  <c r="AJ64" i="8"/>
  <c r="AQ64" i="8"/>
  <c r="Y64" i="8"/>
  <c r="AB64" i="8"/>
  <c r="AM64" i="8"/>
  <c r="AF64" i="8"/>
  <c r="AH64" i="8"/>
  <c r="Z64" i="8"/>
  <c r="AI64" i="8"/>
  <c r="AD64" i="8"/>
  <c r="AG64" i="8"/>
  <c r="W64" i="8"/>
  <c r="AM72" i="8"/>
  <c r="AI72" i="8"/>
  <c r="AG72" i="8"/>
  <c r="AJ72" i="8"/>
  <c r="AE72" i="8"/>
  <c r="U72" i="8"/>
  <c r="AA72" i="8"/>
  <c r="AC72" i="8"/>
  <c r="AB72" i="8"/>
  <c r="AF72" i="8"/>
  <c r="AK72" i="8"/>
  <c r="Z72" i="8"/>
  <c r="X72" i="8"/>
  <c r="AL72" i="8"/>
  <c r="AP72" i="8"/>
  <c r="Y72" i="8"/>
  <c r="AO72" i="8"/>
  <c r="AD72" i="8"/>
  <c r="AH72" i="8"/>
  <c r="W72" i="8"/>
  <c r="V72" i="8"/>
  <c r="CM118" i="7"/>
  <c r="M108" i="8" s="1"/>
  <c r="N108" i="8" s="1"/>
  <c r="CM100" i="7"/>
  <c r="M91" i="8" s="1"/>
  <c r="N91" i="8" s="1"/>
  <c r="Z44" i="8"/>
  <c r="Z62" i="8"/>
  <c r="Z70" i="8"/>
  <c r="Z52" i="8"/>
  <c r="AL51" i="8"/>
  <c r="AP78" i="8"/>
  <c r="AG66" i="8"/>
  <c r="Y60" i="8"/>
  <c r="AN78" i="8"/>
  <c r="CM114" i="7"/>
  <c r="M105" i="8" s="1"/>
  <c r="N105" i="8" s="1"/>
  <c r="CM111" i="7"/>
  <c r="M102" i="8" s="1"/>
  <c r="N102" i="8" s="1"/>
  <c r="CM98" i="7"/>
  <c r="M89" i="8" s="1"/>
  <c r="N89" i="8" s="1"/>
  <c r="C57" i="7"/>
  <c r="Z54" i="8"/>
  <c r="Z51" i="8"/>
  <c r="Z59" i="8"/>
  <c r="Z39" i="8"/>
  <c r="AL59" i="8"/>
  <c r="AL55" i="8"/>
  <c r="AL44" i="8"/>
  <c r="AG59" i="8"/>
  <c r="Y53" i="8"/>
  <c r="Y65" i="8"/>
  <c r="AB78" i="8"/>
  <c r="CM113" i="7"/>
  <c r="M104" i="8" s="1"/>
  <c r="N104" i="8" s="1"/>
  <c r="CM115" i="7"/>
  <c r="M106" i="8" s="1"/>
  <c r="N106" i="8" s="1"/>
  <c r="CM109" i="7"/>
  <c r="M100" i="8" s="1"/>
  <c r="N100" i="8" s="1"/>
  <c r="Z46" i="8"/>
  <c r="Z60" i="8"/>
  <c r="AL47" i="8"/>
  <c r="Z85" i="8"/>
  <c r="AG58" i="8"/>
  <c r="CM120" i="7"/>
  <c r="M110" i="8" s="1"/>
  <c r="N110" i="8" s="1"/>
  <c r="CM112" i="7"/>
  <c r="M103" i="8" s="1"/>
  <c r="N103" i="8" s="1"/>
  <c r="Z53" i="8"/>
  <c r="Z68" i="8"/>
  <c r="Z42" i="8"/>
  <c r="Z67" i="8"/>
  <c r="AL52" i="8"/>
  <c r="AC65" i="8"/>
  <c r="AN67" i="8"/>
  <c r="AA78" i="8"/>
  <c r="Z55" i="8"/>
  <c r="Z50" i="8"/>
  <c r="Z78" i="8"/>
  <c r="CM121" i="7" l="1"/>
  <c r="M111" i="8" s="1"/>
  <c r="N111" i="8" s="1"/>
  <c r="CM102" i="7"/>
  <c r="M93" i="8" s="1"/>
  <c r="N93" i="8" s="1"/>
  <c r="CM110" i="7"/>
  <c r="M101" i="8" s="1"/>
  <c r="N101" i="8" s="1"/>
  <c r="E68" i="1"/>
  <c r="J40" i="7"/>
  <c r="AI40" i="7"/>
  <c r="E44" i="1"/>
  <c r="P42" i="1" s="1"/>
  <c r="AQ3" i="7"/>
  <c r="Y9" i="7" s="1"/>
  <c r="E47" i="1"/>
  <c r="E3" i="1" s="1"/>
  <c r="K47" i="1"/>
  <c r="AP2" i="7"/>
  <c r="E1" i="8"/>
  <c r="AH1" i="10"/>
  <c r="L31" i="7"/>
  <c r="U31" i="7"/>
  <c r="W108" i="7"/>
  <c r="T16" i="5"/>
  <c r="AG108" i="7"/>
  <c r="T31" i="7"/>
  <c r="AD31" i="7"/>
  <c r="N31" i="7"/>
  <c r="P108" i="7"/>
  <c r="AA108" i="7"/>
  <c r="U108" i="7"/>
  <c r="AF31" i="7"/>
  <c r="AC31" i="7"/>
  <c r="AF108" i="7"/>
  <c r="K108" i="7"/>
  <c r="R31" i="7"/>
  <c r="V31" i="7"/>
  <c r="AH108" i="7"/>
  <c r="O108" i="7"/>
  <c r="AH31" i="7"/>
  <c r="P31" i="7"/>
  <c r="O31" i="7"/>
  <c r="S31" i="7"/>
  <c r="Q108" i="7"/>
  <c r="M31" i="7"/>
  <c r="T108" i="7"/>
  <c r="AB108" i="7"/>
  <c r="AC108" i="7"/>
  <c r="V108" i="7"/>
  <c r="S108" i="7"/>
  <c r="AG31" i="7"/>
  <c r="R108" i="7"/>
  <c r="X108" i="7"/>
  <c r="M108" i="7"/>
  <c r="W31" i="7"/>
  <c r="L108" i="7"/>
  <c r="Z31" i="7"/>
  <c r="Z108" i="7"/>
  <c r="Y108" i="7"/>
  <c r="K31" i="7"/>
  <c r="C31" i="7" s="1"/>
  <c r="X31" i="7"/>
  <c r="AD108" i="7"/>
  <c r="N108" i="7"/>
  <c r="AE31" i="7"/>
  <c r="Q31" i="7"/>
  <c r="AB31" i="7"/>
  <c r="Y31" i="7"/>
  <c r="AE108" i="7"/>
  <c r="R28" i="7"/>
  <c r="AJ14" i="7"/>
  <c r="R101" i="7"/>
  <c r="Z101" i="7"/>
  <c r="AB26" i="7"/>
  <c r="K101" i="7"/>
  <c r="U101" i="7"/>
  <c r="N101" i="7"/>
  <c r="AC28" i="7"/>
  <c r="U28" i="7"/>
  <c r="AC101" i="7"/>
  <c r="P26" i="7"/>
  <c r="AD15" i="7"/>
  <c r="AC15" i="7"/>
  <c r="AF15" i="7"/>
  <c r="Q15" i="7"/>
  <c r="W26" i="7"/>
  <c r="M101" i="7"/>
  <c r="L101" i="7"/>
  <c r="O28" i="7"/>
  <c r="K15" i="7"/>
  <c r="AH15" i="7"/>
  <c r="L28" i="7"/>
  <c r="AF101" i="7"/>
  <c r="R26" i="7"/>
  <c r="AE28" i="7"/>
  <c r="W28" i="7"/>
  <c r="AE15" i="7"/>
  <c r="AB15" i="7"/>
  <c r="P28" i="7"/>
  <c r="AG101" i="7"/>
  <c r="AH28" i="7"/>
  <c r="Z28" i="7"/>
  <c r="W101" i="7"/>
  <c r="Q28" i="7"/>
  <c r="S26" i="7"/>
  <c r="AA26" i="7"/>
  <c r="AE101" i="7"/>
  <c r="S101" i="7"/>
  <c r="AG26" i="7"/>
  <c r="K26" i="7"/>
  <c r="AF28" i="7"/>
  <c r="X28" i="7"/>
  <c r="M28" i="7"/>
  <c r="E11" i="5"/>
  <c r="C14" i="7"/>
  <c r="P15" i="7"/>
  <c r="U15" i="7"/>
  <c r="X101" i="7"/>
  <c r="AH101" i="7"/>
  <c r="T101" i="7"/>
  <c r="AB101" i="7"/>
  <c r="N26" i="7"/>
  <c r="X26" i="7"/>
  <c r="N28" i="7"/>
  <c r="M26" i="7"/>
  <c r="AA28" i="7"/>
  <c r="S28" i="7"/>
  <c r="L15" i="7"/>
  <c r="S15" i="7"/>
  <c r="U26" i="7"/>
  <c r="AC26" i="7"/>
  <c r="Q101" i="7"/>
  <c r="AA101" i="7"/>
  <c r="T26" i="7"/>
  <c r="Q26" i="7"/>
  <c r="AD28" i="7"/>
  <c r="V28" i="7"/>
  <c r="Y15" i="7"/>
  <c r="R15" i="7"/>
  <c r="V15" i="7"/>
  <c r="AA15" i="7"/>
  <c r="Y101" i="7"/>
  <c r="Z15" i="7"/>
  <c r="AD26" i="7"/>
  <c r="T28" i="7"/>
  <c r="Y26" i="7"/>
  <c r="Z26" i="7"/>
  <c r="L26" i="7"/>
  <c r="M15" i="7"/>
  <c r="V101" i="7"/>
  <c r="AD101" i="7"/>
  <c r="V26" i="7"/>
  <c r="AF26" i="7"/>
  <c r="P101" i="7"/>
  <c r="AG28" i="7"/>
  <c r="Y28" i="7"/>
  <c r="AH26" i="7"/>
  <c r="AG15" i="7"/>
  <c r="T15" i="7"/>
  <c r="W15" i="7"/>
  <c r="K28" i="7"/>
  <c r="AE26" i="7"/>
  <c r="O101" i="7"/>
  <c r="AB28" i="7"/>
  <c r="N15" i="7"/>
  <c r="O15" i="7"/>
  <c r="T10" i="5"/>
  <c r="O26" i="7"/>
  <c r="X15" i="7"/>
  <c r="E26" i="5"/>
  <c r="E3" i="5" s="1"/>
  <c r="T19" i="5"/>
  <c r="C18" i="7"/>
  <c r="AI43" i="8"/>
  <c r="AI50" i="8"/>
  <c r="AI53" i="8"/>
  <c r="AI55" i="8"/>
  <c r="AI66" i="8"/>
  <c r="AI68" i="8"/>
  <c r="AI44" i="8"/>
  <c r="AI63" i="8"/>
  <c r="AI61" i="8"/>
  <c r="AI49" i="8"/>
  <c r="AI59" i="8"/>
  <c r="AI71" i="8"/>
  <c r="AI51" i="8"/>
  <c r="AI69" i="8"/>
  <c r="AI52" i="8"/>
  <c r="AI57" i="8"/>
  <c r="AI67" i="8"/>
  <c r="AI39" i="8"/>
  <c r="AI42" i="8"/>
  <c r="AI45" i="8"/>
  <c r="AI60" i="8"/>
  <c r="AI65" i="8"/>
  <c r="AI41" i="8"/>
  <c r="AI47" i="8"/>
  <c r="AI58" i="8"/>
  <c r="Q47" i="7"/>
  <c r="T112" i="7"/>
  <c r="T114" i="7" s="1"/>
  <c r="V53" i="7"/>
  <c r="R91" i="5"/>
  <c r="T91" i="5" s="1"/>
  <c r="R112" i="7"/>
  <c r="R114" i="7" s="1"/>
  <c r="AD53" i="7"/>
  <c r="AB47" i="7"/>
  <c r="K53" i="7"/>
  <c r="AE53" i="7"/>
  <c r="P47" i="7"/>
  <c r="Y53" i="7"/>
  <c r="AB58" i="7"/>
  <c r="AB65" i="7" s="1"/>
  <c r="W53" i="7"/>
  <c r="O112" i="7"/>
  <c r="O114" i="7" s="1"/>
  <c r="R47" i="7"/>
  <c r="M47" i="7"/>
  <c r="U47" i="7"/>
  <c r="O53" i="7"/>
  <c r="S53" i="7"/>
  <c r="AG58" i="7"/>
  <c r="AG65" i="7" s="1"/>
  <c r="AA58" i="7"/>
  <c r="AA65" i="7" s="1"/>
  <c r="U58" i="7"/>
  <c r="P58" i="7"/>
  <c r="Q53" i="7"/>
  <c r="AH53" i="7"/>
  <c r="AA47" i="7"/>
  <c r="K112" i="7"/>
  <c r="K114" i="7" s="1"/>
  <c r="X112" i="7"/>
  <c r="X114" i="7" s="1"/>
  <c r="U53" i="7"/>
  <c r="Q112" i="7"/>
  <c r="Q114" i="7" s="1"/>
  <c r="V112" i="7"/>
  <c r="V114" i="7" s="1"/>
  <c r="T47" i="7"/>
  <c r="T53" i="7"/>
  <c r="X47" i="7"/>
  <c r="AF58" i="7"/>
  <c r="AF65" i="7" s="1"/>
  <c r="Z58" i="7"/>
  <c r="T58" i="7"/>
  <c r="AC47" i="7"/>
  <c r="W112" i="7"/>
  <c r="W114" i="7" s="1"/>
  <c r="AB112" i="7"/>
  <c r="AB114" i="7" s="1"/>
  <c r="U112" i="7"/>
  <c r="U114" i="7" s="1"/>
  <c r="Z112" i="7"/>
  <c r="Z114" i="7" s="1"/>
  <c r="N47" i="7"/>
  <c r="W47" i="7"/>
  <c r="AF53" i="7"/>
  <c r="Y112" i="7"/>
  <c r="Y114" i="7" s="1"/>
  <c r="AG47" i="7"/>
  <c r="S58" i="7"/>
  <c r="O58" i="7"/>
  <c r="O65" i="7" s="1"/>
  <c r="AB53" i="7"/>
  <c r="M53" i="7"/>
  <c r="AF112" i="7"/>
  <c r="AF114" i="7" s="1"/>
  <c r="AD112" i="7"/>
  <c r="AD114" i="7" s="1"/>
  <c r="O47" i="7"/>
  <c r="AF47" i="7"/>
  <c r="X53" i="7"/>
  <c r="R53" i="7"/>
  <c r="AE112" i="7"/>
  <c r="AE114" i="7" s="1"/>
  <c r="AE58" i="7"/>
  <c r="Y58" i="7"/>
  <c r="N58" i="7"/>
  <c r="AC53" i="7"/>
  <c r="M112" i="7"/>
  <c r="M114" i="7" s="1"/>
  <c r="AA112" i="7"/>
  <c r="AA114" i="7" s="1"/>
  <c r="AE47" i="7"/>
  <c r="AC112" i="7"/>
  <c r="AC114" i="7" s="1"/>
  <c r="L53" i="7"/>
  <c r="Z47" i="7"/>
  <c r="L112" i="7"/>
  <c r="L114" i="7" s="1"/>
  <c r="AA53" i="7"/>
  <c r="AG112" i="7"/>
  <c r="AG114" i="7" s="1"/>
  <c r="V47" i="7"/>
  <c r="E23" i="5"/>
  <c r="L47" i="7"/>
  <c r="S47" i="7"/>
  <c r="P53" i="7"/>
  <c r="W58" i="7"/>
  <c r="W65" i="7" s="1"/>
  <c r="Q58" i="7"/>
  <c r="Q65" i="7" s="1"/>
  <c r="L58" i="7"/>
  <c r="T22" i="5"/>
  <c r="S112" i="7"/>
  <c r="S114" i="7" s="1"/>
  <c r="P112" i="7"/>
  <c r="P114" i="7" s="1"/>
  <c r="AH47" i="7"/>
  <c r="AH58" i="7"/>
  <c r="K58" i="7"/>
  <c r="N53" i="7"/>
  <c r="AH112" i="7"/>
  <c r="AH114" i="7" s="1"/>
  <c r="AD47" i="7"/>
  <c r="AD58" i="7"/>
  <c r="AG53" i="7"/>
  <c r="Z53" i="7"/>
  <c r="AC58" i="7"/>
  <c r="Y47" i="7"/>
  <c r="K47" i="7"/>
  <c r="X58" i="7"/>
  <c r="V58" i="7"/>
  <c r="M58" i="7"/>
  <c r="M65" i="7" s="1"/>
  <c r="N112" i="7"/>
  <c r="N114" i="7" s="1"/>
  <c r="R58" i="7"/>
  <c r="AI70" i="8"/>
  <c r="AI62" i="8"/>
  <c r="AI54" i="8"/>
  <c r="AI46" i="8"/>
  <c r="V22" i="5"/>
  <c r="U91" i="5"/>
  <c r="V91" i="5" s="1"/>
  <c r="AJ41" i="7" l="1"/>
  <c r="L2" i="8"/>
  <c r="F6" i="7"/>
  <c r="Y82" i="7"/>
  <c r="Y93" i="7"/>
  <c r="Y92" i="7"/>
  <c r="Y73" i="7"/>
  <c r="Y74" i="7" s="1"/>
  <c r="Y17" i="7"/>
  <c r="P9" i="7"/>
  <c r="M9" i="7"/>
  <c r="AE9" i="7"/>
  <c r="K9" i="7"/>
  <c r="S9" i="7"/>
  <c r="X9" i="7"/>
  <c r="Z9" i="7"/>
  <c r="AC9" i="7"/>
  <c r="AH9" i="7"/>
  <c r="T9" i="7"/>
  <c r="AB9" i="7"/>
  <c r="W9" i="7"/>
  <c r="V9" i="7"/>
  <c r="AA9" i="7"/>
  <c r="AG9" i="7"/>
  <c r="AF9" i="7"/>
  <c r="AD9" i="7"/>
  <c r="R9" i="7"/>
  <c r="O9" i="7"/>
  <c r="N9" i="7"/>
  <c r="U9" i="7"/>
  <c r="L9" i="7"/>
  <c r="Q9" i="7"/>
  <c r="C15" i="7"/>
  <c r="C28" i="7"/>
  <c r="V33" i="7"/>
  <c r="K33" i="7"/>
  <c r="N33" i="7"/>
  <c r="O33" i="7"/>
  <c r="T33" i="7"/>
  <c r="U33" i="7"/>
  <c r="AF33" i="7"/>
  <c r="AE33" i="7"/>
  <c r="L33" i="7"/>
  <c r="AD33" i="7"/>
  <c r="AG33" i="7"/>
  <c r="AB33" i="7"/>
  <c r="Q33" i="7"/>
  <c r="AH33" i="7"/>
  <c r="X33" i="7"/>
  <c r="Y33" i="7"/>
  <c r="W33" i="7"/>
  <c r="P33" i="7"/>
  <c r="Z33" i="7"/>
  <c r="R33" i="7"/>
  <c r="AI14" i="7"/>
  <c r="J15" i="7"/>
  <c r="J14" i="7"/>
  <c r="M33" i="7"/>
  <c r="S33" i="7"/>
  <c r="AC33" i="7"/>
  <c r="AA33" i="7"/>
  <c r="C26" i="7"/>
  <c r="C47" i="7"/>
  <c r="U65" i="7"/>
  <c r="AJ58" i="7"/>
  <c r="K65" i="7"/>
  <c r="C58" i="7"/>
  <c r="C65" i="7" s="1"/>
  <c r="N65" i="7"/>
  <c r="T65" i="7"/>
  <c r="AH19" i="7"/>
  <c r="AG19" i="7"/>
  <c r="Z19" i="7"/>
  <c r="Q19" i="7"/>
  <c r="U19" i="7"/>
  <c r="V19" i="7"/>
  <c r="S19" i="7"/>
  <c r="Y19" i="7"/>
  <c r="AA19" i="7"/>
  <c r="P19" i="7"/>
  <c r="AC19" i="7"/>
  <c r="T19" i="7"/>
  <c r="L19" i="7"/>
  <c r="AD19" i="7"/>
  <c r="K19" i="7"/>
  <c r="N19" i="7"/>
  <c r="AE19" i="7"/>
  <c r="X19" i="7"/>
  <c r="R19" i="7"/>
  <c r="W19" i="7"/>
  <c r="M19" i="7"/>
  <c r="AF19" i="7"/>
  <c r="O19" i="7"/>
  <c r="AB19" i="7"/>
  <c r="X65" i="7"/>
  <c r="AC65" i="7"/>
  <c r="AH65" i="7"/>
  <c r="Y65" i="7"/>
  <c r="Z65" i="7"/>
  <c r="P109" i="7"/>
  <c r="AI18" i="7"/>
  <c r="Q109" i="7"/>
  <c r="W109" i="7"/>
  <c r="Y109" i="7"/>
  <c r="J18" i="7"/>
  <c r="V109" i="7"/>
  <c r="R109" i="7"/>
  <c r="L109" i="7"/>
  <c r="AE109" i="7"/>
  <c r="AC109" i="7"/>
  <c r="Z109" i="7"/>
  <c r="AH109" i="7"/>
  <c r="S109" i="7"/>
  <c r="U109" i="7"/>
  <c r="N109" i="7"/>
  <c r="AB109" i="7"/>
  <c r="M109" i="7"/>
  <c r="X109" i="7"/>
  <c r="AA109" i="7"/>
  <c r="O109" i="7"/>
  <c r="T109" i="7"/>
  <c r="AF109" i="7"/>
  <c r="K109" i="7"/>
  <c r="AG109" i="7"/>
  <c r="AD109" i="7"/>
  <c r="P65" i="7"/>
  <c r="R65" i="7"/>
  <c r="AE65" i="7"/>
  <c r="AD65" i="7"/>
  <c r="L65" i="7"/>
  <c r="V65" i="7"/>
  <c r="S65" i="7"/>
  <c r="C53" i="7"/>
  <c r="AD73" i="7" l="1"/>
  <c r="AD74" i="7" s="1"/>
  <c r="AD93" i="7"/>
  <c r="AD82" i="7"/>
  <c r="AD17" i="7"/>
  <c r="AD92" i="7"/>
  <c r="AH17" i="7"/>
  <c r="AH7" i="7" s="1"/>
  <c r="AH82" i="7"/>
  <c r="AH73" i="7"/>
  <c r="AH74" i="7" s="1"/>
  <c r="AH93" i="7"/>
  <c r="AH92" i="7"/>
  <c r="P93" i="7"/>
  <c r="P73" i="7"/>
  <c r="P74" i="7" s="1"/>
  <c r="P92" i="7"/>
  <c r="P82" i="7"/>
  <c r="P17" i="7"/>
  <c r="P7" i="7" s="1"/>
  <c r="P8" i="7" s="1"/>
  <c r="Q73" i="7"/>
  <c r="Q74" i="7" s="1"/>
  <c r="Q93" i="7"/>
  <c r="Q82" i="7"/>
  <c r="Q92" i="7"/>
  <c r="Q17" i="7"/>
  <c r="AF93" i="7"/>
  <c r="AF92" i="7"/>
  <c r="AF82" i="7"/>
  <c r="AF17" i="7"/>
  <c r="AF7" i="7" s="1"/>
  <c r="AF8" i="7" s="1"/>
  <c r="AF73" i="7"/>
  <c r="AF74" i="7" s="1"/>
  <c r="AC17" i="7"/>
  <c r="AC7" i="7" s="1"/>
  <c r="AC92" i="7"/>
  <c r="AC82" i="7"/>
  <c r="AC93" i="7"/>
  <c r="AC73" i="7"/>
  <c r="AC74" i="7" s="1"/>
  <c r="AG93" i="7"/>
  <c r="AG73" i="7"/>
  <c r="AG74" i="7" s="1"/>
  <c r="AG92" i="7"/>
  <c r="AG82" i="7"/>
  <c r="AG17" i="7"/>
  <c r="AG7" i="7" s="1"/>
  <c r="Z73" i="7"/>
  <c r="Z74" i="7" s="1"/>
  <c r="Z17" i="7"/>
  <c r="Z10" i="7" s="1"/>
  <c r="Z93" i="7"/>
  <c r="Z82" i="7"/>
  <c r="Z92" i="7"/>
  <c r="L92" i="7"/>
  <c r="L82" i="7"/>
  <c r="L73" i="7"/>
  <c r="L74" i="7" s="1"/>
  <c r="L93" i="7"/>
  <c r="L17" i="7"/>
  <c r="L7" i="7" s="1"/>
  <c r="AA93" i="7"/>
  <c r="AA73" i="7"/>
  <c r="AA74" i="7" s="1"/>
  <c r="AA92" i="7"/>
  <c r="AA17" i="7"/>
  <c r="AA7" i="7" s="1"/>
  <c r="AA8" i="7" s="1"/>
  <c r="AA82" i="7"/>
  <c r="X17" i="7"/>
  <c r="X7" i="7" s="1"/>
  <c r="X82" i="7"/>
  <c r="X73" i="7"/>
  <c r="X74" i="7" s="1"/>
  <c r="X93" i="7"/>
  <c r="X92" i="7"/>
  <c r="U17" i="7"/>
  <c r="U10" i="7" s="1"/>
  <c r="U93" i="7"/>
  <c r="U92" i="7"/>
  <c r="U82" i="7"/>
  <c r="U73" i="7"/>
  <c r="U74" i="7" s="1"/>
  <c r="AJ86" i="7" s="1"/>
  <c r="AK86" i="7" s="1"/>
  <c r="AL86" i="7" s="1"/>
  <c r="V93" i="7"/>
  <c r="V92" i="7"/>
  <c r="V17" i="7"/>
  <c r="V7" i="7" s="1"/>
  <c r="V82" i="7"/>
  <c r="V73" i="7"/>
  <c r="V74" i="7" s="1"/>
  <c r="S73" i="7"/>
  <c r="S74" i="7" s="1"/>
  <c r="S82" i="7"/>
  <c r="S17" i="7"/>
  <c r="S7" i="7" s="1"/>
  <c r="S92" i="7"/>
  <c r="S93" i="7"/>
  <c r="N73" i="7"/>
  <c r="N74" i="7" s="1"/>
  <c r="N82" i="7"/>
  <c r="N17" i="7"/>
  <c r="N93" i="7"/>
  <c r="N92" i="7"/>
  <c r="W17" i="7"/>
  <c r="W10" i="7" s="1"/>
  <c r="W93" i="7"/>
  <c r="W92" i="7"/>
  <c r="W73" i="7"/>
  <c r="W74" i="7" s="1"/>
  <c r="W82" i="7"/>
  <c r="K92" i="7"/>
  <c r="K93" i="7"/>
  <c r="K82" i="7"/>
  <c r="K73" i="7"/>
  <c r="K74" i="7" s="1"/>
  <c r="K17" i="7"/>
  <c r="K10" i="7" s="1"/>
  <c r="O73" i="7"/>
  <c r="O74" i="7" s="1"/>
  <c r="O93" i="7"/>
  <c r="O92" i="7"/>
  <c r="O82" i="7"/>
  <c r="O17" i="7"/>
  <c r="O7" i="7" s="1"/>
  <c r="O8" i="7" s="1"/>
  <c r="AB92" i="7"/>
  <c r="AB73" i="7"/>
  <c r="AB74" i="7" s="1"/>
  <c r="AB82" i="7"/>
  <c r="AB17" i="7"/>
  <c r="AB7" i="7" s="1"/>
  <c r="AB8" i="7" s="1"/>
  <c r="AB93" i="7"/>
  <c r="AE93" i="7"/>
  <c r="AE92" i="7"/>
  <c r="AE82" i="7"/>
  <c r="AE17" i="7"/>
  <c r="AE7" i="7" s="1"/>
  <c r="AE8" i="7" s="1"/>
  <c r="AE73" i="7"/>
  <c r="AE74" i="7" s="1"/>
  <c r="R92" i="7"/>
  <c r="R82" i="7"/>
  <c r="R17" i="7"/>
  <c r="R7" i="7" s="1"/>
  <c r="R73" i="7"/>
  <c r="R74" i="7" s="1"/>
  <c r="R93" i="7"/>
  <c r="T73" i="7"/>
  <c r="T74" i="7" s="1"/>
  <c r="T17" i="7"/>
  <c r="T10" i="7" s="1"/>
  <c r="T92" i="7"/>
  <c r="T82" i="7"/>
  <c r="T93" i="7"/>
  <c r="M82" i="7"/>
  <c r="M92" i="7"/>
  <c r="M17" i="7"/>
  <c r="M10" i="7" s="1"/>
  <c r="M73" i="7"/>
  <c r="M74" i="7" s="1"/>
  <c r="M93" i="7"/>
  <c r="C33" i="7"/>
  <c r="AJ33" i="7"/>
  <c r="X10" i="7"/>
  <c r="N10" i="7"/>
  <c r="Y10" i="7"/>
  <c r="Y7" i="7"/>
  <c r="AC1" i="7"/>
  <c r="AJ65" i="7"/>
  <c r="AG10" i="7"/>
  <c r="C19" i="7"/>
  <c r="AJ18" i="7" s="1"/>
  <c r="S10" i="7"/>
  <c r="AD7" i="7"/>
  <c r="AD10" i="7"/>
  <c r="N7" i="7"/>
  <c r="N8" i="7" s="1"/>
  <c r="W7" i="7"/>
  <c r="W8" i="7" s="1"/>
  <c r="Q7" i="7"/>
  <c r="Q8" i="7" s="1"/>
  <c r="Q10" i="7"/>
  <c r="AC10" i="7"/>
  <c r="M7" i="7" l="1"/>
  <c r="M8" i="7" s="1"/>
  <c r="V2" i="8" s="1"/>
  <c r="AF10" i="7"/>
  <c r="U7" i="7"/>
  <c r="U8" i="7" s="1"/>
  <c r="O13" i="8" s="1"/>
  <c r="V10" i="7"/>
  <c r="R10" i="7"/>
  <c r="P10" i="7"/>
  <c r="AH10" i="7"/>
  <c r="L10" i="7"/>
  <c r="Z7" i="7"/>
  <c r="Z8" i="7" s="1"/>
  <c r="T7" i="7"/>
  <c r="T8" i="7" s="1"/>
  <c r="O12" i="8" s="1"/>
  <c r="O10" i="7"/>
  <c r="AI93" i="7"/>
  <c r="AB10" i="7"/>
  <c r="AI92" i="7"/>
  <c r="K7" i="7"/>
  <c r="K8" i="7" s="1"/>
  <c r="AA10" i="7"/>
  <c r="AE10" i="7"/>
  <c r="AJ74" i="7"/>
  <c r="C74" i="7"/>
  <c r="AA71" i="7"/>
  <c r="O19" i="8"/>
  <c r="AJ2" i="8"/>
  <c r="O23" i="8"/>
  <c r="AN2" i="8"/>
  <c r="AE71" i="7"/>
  <c r="S1" i="7"/>
  <c r="X8" i="7"/>
  <c r="W71" i="7" s="1"/>
  <c r="Y8" i="7"/>
  <c r="S8" i="7"/>
  <c r="R8" i="7"/>
  <c r="Q71" i="7" s="1"/>
  <c r="L8" i="7"/>
  <c r="AC8" i="7"/>
  <c r="AB71" i="7" s="1"/>
  <c r="AD8" i="7"/>
  <c r="V8" i="7"/>
  <c r="U71" i="7" s="1"/>
  <c r="AD2" i="8"/>
  <c r="O6" i="8"/>
  <c r="W2" i="8"/>
  <c r="N71" i="7"/>
  <c r="AH8" i="7"/>
  <c r="O9" i="8"/>
  <c r="Z2" i="8"/>
  <c r="O71" i="7"/>
  <c r="O7" i="8"/>
  <c r="X2" i="8"/>
  <c r="Y2" i="8"/>
  <c r="O8" i="8"/>
  <c r="P71" i="7"/>
  <c r="O15" i="8"/>
  <c r="AF2" i="8"/>
  <c r="O24" i="8"/>
  <c r="AO2" i="8"/>
  <c r="AK2" i="8"/>
  <c r="O20" i="8"/>
  <c r="AG8" i="7"/>
  <c r="AF71" i="7" s="1"/>
  <c r="M71" i="7" l="1"/>
  <c r="O5" i="8"/>
  <c r="AJ10" i="7"/>
  <c r="AC2" i="8"/>
  <c r="T71" i="7"/>
  <c r="P7" i="8"/>
  <c r="G7" i="8"/>
  <c r="K7" i="8" s="1"/>
  <c r="W35" i="8"/>
  <c r="W29" i="8"/>
  <c r="W31" i="8"/>
  <c r="W37" i="8"/>
  <c r="W33" i="8"/>
  <c r="W27" i="8"/>
  <c r="W28" i="8"/>
  <c r="W36" i="8"/>
  <c r="W34" i="8"/>
  <c r="W30" i="8"/>
  <c r="O18" i="8"/>
  <c r="AI2" i="8"/>
  <c r="Z71" i="7"/>
  <c r="AN27" i="8"/>
  <c r="AN31" i="8"/>
  <c r="AN29" i="8"/>
  <c r="AN33" i="8"/>
  <c r="AN35" i="8"/>
  <c r="AN30" i="8"/>
  <c r="AN37" i="8"/>
  <c r="AN28" i="8"/>
  <c r="AN36" i="8"/>
  <c r="AN34" i="8"/>
  <c r="AQ2" i="8"/>
  <c r="O26" i="8"/>
  <c r="AH71" i="7"/>
  <c r="G24" i="8"/>
  <c r="P24" i="8"/>
  <c r="X34" i="8"/>
  <c r="X35" i="8"/>
  <c r="X36" i="8"/>
  <c r="X37" i="8"/>
  <c r="X27" i="8"/>
  <c r="X28" i="8"/>
  <c r="X33" i="8"/>
  <c r="X30" i="8"/>
  <c r="X31" i="8"/>
  <c r="X29" i="8"/>
  <c r="U2" i="8"/>
  <c r="O4" i="8"/>
  <c r="AF37" i="8"/>
  <c r="AF28" i="8"/>
  <c r="AF29" i="8"/>
  <c r="AF35" i="8"/>
  <c r="AF27" i="8"/>
  <c r="AF30" i="8"/>
  <c r="AF34" i="8"/>
  <c r="AF36" i="8"/>
  <c r="AF33" i="8"/>
  <c r="AF31" i="8"/>
  <c r="P6" i="8"/>
  <c r="G6" i="8"/>
  <c r="G5" i="8"/>
  <c r="P5" i="8"/>
  <c r="AA2" i="8"/>
  <c r="R71" i="7"/>
  <c r="O10" i="8"/>
  <c r="G23" i="8"/>
  <c r="P23" i="8"/>
  <c r="AD34" i="8"/>
  <c r="AD30" i="8"/>
  <c r="AD27" i="8"/>
  <c r="AD28" i="8"/>
  <c r="AD31" i="8"/>
  <c r="AD29" i="8"/>
  <c r="AD33" i="8"/>
  <c r="AD36" i="8"/>
  <c r="AD35" i="8"/>
  <c r="AD37" i="8"/>
  <c r="P20" i="8"/>
  <c r="G20" i="8"/>
  <c r="Z33" i="8"/>
  <c r="Z31" i="8"/>
  <c r="Z36" i="8"/>
  <c r="Z29" i="8"/>
  <c r="Z35" i="8"/>
  <c r="Z27" i="8"/>
  <c r="Z37" i="8"/>
  <c r="Z28" i="8"/>
  <c r="Z34" i="8"/>
  <c r="Z30" i="8"/>
  <c r="G12" i="8"/>
  <c r="P12" i="8"/>
  <c r="L71" i="7"/>
  <c r="Y71" i="7"/>
  <c r="AH2" i="8"/>
  <c r="O17" i="8"/>
  <c r="AJ31" i="8"/>
  <c r="AJ30" i="8"/>
  <c r="AJ35" i="8"/>
  <c r="AJ37" i="8"/>
  <c r="AJ36" i="8"/>
  <c r="AJ28" i="8"/>
  <c r="AJ29" i="8"/>
  <c r="AJ34" i="8"/>
  <c r="AJ33" i="8"/>
  <c r="AJ27" i="8"/>
  <c r="AO29" i="8"/>
  <c r="AO34" i="8"/>
  <c r="AO33" i="8"/>
  <c r="AO30" i="8"/>
  <c r="AO31" i="8"/>
  <c r="AO37" i="8"/>
  <c r="AO35" i="8"/>
  <c r="AO27" i="8"/>
  <c r="AO28" i="8"/>
  <c r="AO36" i="8"/>
  <c r="Y36" i="8"/>
  <c r="Y29" i="8"/>
  <c r="Y37" i="8"/>
  <c r="Y27" i="8"/>
  <c r="Y31" i="8"/>
  <c r="Y34" i="8"/>
  <c r="Y30" i="8"/>
  <c r="Y33" i="8"/>
  <c r="Y28" i="8"/>
  <c r="Y35" i="8"/>
  <c r="AQ6" i="7"/>
  <c r="V30" i="8"/>
  <c r="V28" i="8"/>
  <c r="V31" i="8"/>
  <c r="V35" i="8"/>
  <c r="V33" i="8"/>
  <c r="V29" i="8"/>
  <c r="V37" i="8"/>
  <c r="V27" i="8"/>
  <c r="V34" i="8"/>
  <c r="V36" i="8"/>
  <c r="AC28" i="8"/>
  <c r="AC35" i="8"/>
  <c r="AC33" i="8"/>
  <c r="AC29" i="8"/>
  <c r="AC37" i="8"/>
  <c r="AC36" i="8"/>
  <c r="AC31" i="8"/>
  <c r="AC27" i="8"/>
  <c r="AC30" i="8"/>
  <c r="AC34" i="8"/>
  <c r="O14" i="8"/>
  <c r="AE2" i="8"/>
  <c r="V71" i="7"/>
  <c r="AG2" i="8"/>
  <c r="X71" i="7"/>
  <c r="O16" i="8"/>
  <c r="G19" i="8"/>
  <c r="P19" i="8"/>
  <c r="AL2" i="8"/>
  <c r="O21" i="8"/>
  <c r="AC71" i="7"/>
  <c r="AP2" i="8"/>
  <c r="O25" i="8"/>
  <c r="AG71" i="7"/>
  <c r="P15" i="8"/>
  <c r="G15" i="8"/>
  <c r="AB2" i="8"/>
  <c r="S71" i="7"/>
  <c r="O11" i="8"/>
  <c r="AK29" i="8"/>
  <c r="AK34" i="8"/>
  <c r="AK35" i="8"/>
  <c r="AK31" i="8"/>
  <c r="AK33" i="8"/>
  <c r="AK28" i="8"/>
  <c r="AK27" i="8"/>
  <c r="AK37" i="8"/>
  <c r="AK30" i="8"/>
  <c r="AK36" i="8"/>
  <c r="P8" i="8"/>
  <c r="G8" i="8"/>
  <c r="P9" i="8"/>
  <c r="G9" i="8"/>
  <c r="G13" i="8"/>
  <c r="P13" i="8"/>
  <c r="AM2" i="8"/>
  <c r="O22" i="8"/>
  <c r="AD71" i="7"/>
  <c r="T2" i="8"/>
  <c r="K71" i="7"/>
  <c r="O3" i="8"/>
  <c r="L5" i="8" s="1"/>
  <c r="K8" i="8" l="1"/>
  <c r="K6" i="8"/>
  <c r="K5" i="8"/>
  <c r="K20" i="8"/>
  <c r="L6" i="8"/>
  <c r="AP6" i="8" s="1"/>
  <c r="C71" i="7"/>
  <c r="K12" i="8"/>
  <c r="L7" i="8"/>
  <c r="AJ7" i="8" s="1"/>
  <c r="K23" i="8"/>
  <c r="K24" i="8"/>
  <c r="M5" i="8"/>
  <c r="AD5" i="8"/>
  <c r="AA5" i="8"/>
  <c r="AO5" i="8"/>
  <c r="AQ5" i="8"/>
  <c r="AB5" i="8"/>
  <c r="X5" i="8"/>
  <c r="AE5" i="8"/>
  <c r="AC5" i="8"/>
  <c r="Z5" i="8"/>
  <c r="AP5" i="8"/>
  <c r="V5" i="8"/>
  <c r="AG5" i="8"/>
  <c r="AI5" i="8"/>
  <c r="Y5" i="8"/>
  <c r="AF5" i="8"/>
  <c r="AL5" i="8"/>
  <c r="W5" i="8"/>
  <c r="AJ5" i="8"/>
  <c r="AK5" i="8"/>
  <c r="AN5" i="8"/>
  <c r="N5" i="8"/>
  <c r="T5" i="8"/>
  <c r="U5" i="8"/>
  <c r="AH5" i="8"/>
  <c r="AM5" i="8"/>
  <c r="AL33" i="8"/>
  <c r="AL37" i="8"/>
  <c r="AL36" i="8"/>
  <c r="AL29" i="8"/>
  <c r="AL35" i="8"/>
  <c r="AL27" i="8"/>
  <c r="AL30" i="8"/>
  <c r="AL34" i="8"/>
  <c r="AL31" i="8"/>
  <c r="AL28" i="8"/>
  <c r="P14" i="8"/>
  <c r="G14" i="8"/>
  <c r="L14" i="8"/>
  <c r="L23" i="8"/>
  <c r="P18" i="8"/>
  <c r="G18" i="8"/>
  <c r="L18" i="8"/>
  <c r="K15" i="8"/>
  <c r="AI35" i="8"/>
  <c r="AI36" i="8"/>
  <c r="AI30" i="8"/>
  <c r="AI31" i="8"/>
  <c r="AI34" i="8"/>
  <c r="AI37" i="8"/>
  <c r="AI28" i="8"/>
  <c r="AI29" i="8"/>
  <c r="AI27" i="8"/>
  <c r="AI33" i="8"/>
  <c r="G16" i="8"/>
  <c r="P16" i="8"/>
  <c r="L16" i="8"/>
  <c r="L22" i="8"/>
  <c r="P22" i="8"/>
  <c r="G22" i="8"/>
  <c r="G25" i="8"/>
  <c r="L25" i="8"/>
  <c r="P25" i="8"/>
  <c r="AA27" i="8"/>
  <c r="AA33" i="8"/>
  <c r="AA36" i="8"/>
  <c r="AA31" i="8"/>
  <c r="AA34" i="8"/>
  <c r="AA35" i="8"/>
  <c r="AA29" i="8"/>
  <c r="AA28" i="8"/>
  <c r="AA37" i="8"/>
  <c r="AA30" i="8"/>
  <c r="AE34" i="8"/>
  <c r="AE37" i="8"/>
  <c r="AE30" i="8"/>
  <c r="AE31" i="8"/>
  <c r="AE29" i="8"/>
  <c r="AE33" i="8"/>
  <c r="AE35" i="8"/>
  <c r="AE36" i="8"/>
  <c r="AE27" i="8"/>
  <c r="AE28" i="8"/>
  <c r="AM29" i="8"/>
  <c r="AM30" i="8"/>
  <c r="AM27" i="8"/>
  <c r="AM33" i="8"/>
  <c r="AM28" i="8"/>
  <c r="AM36" i="8"/>
  <c r="AM37" i="8"/>
  <c r="AM35" i="8"/>
  <c r="AM34" i="8"/>
  <c r="AM31" i="8"/>
  <c r="L15" i="8"/>
  <c r="K19" i="8"/>
  <c r="L12" i="8"/>
  <c r="L13" i="8"/>
  <c r="L19" i="8"/>
  <c r="G4" i="8"/>
  <c r="P4" i="8"/>
  <c r="L4" i="8"/>
  <c r="P26" i="8"/>
  <c r="G26" i="8"/>
  <c r="L26" i="8"/>
  <c r="U36" i="8"/>
  <c r="U37" i="8"/>
  <c r="U27" i="8"/>
  <c r="U31" i="8"/>
  <c r="U29" i="8"/>
  <c r="U35" i="8"/>
  <c r="U30" i="8"/>
  <c r="U28" i="8"/>
  <c r="U33" i="8"/>
  <c r="U34" i="8"/>
  <c r="AQ29" i="8"/>
  <c r="AQ27" i="8"/>
  <c r="AQ34" i="8"/>
  <c r="AQ37" i="8"/>
  <c r="AQ28" i="8"/>
  <c r="AQ31" i="8"/>
  <c r="AQ33" i="8"/>
  <c r="AQ30" i="8"/>
  <c r="AQ35" i="8"/>
  <c r="AQ36" i="8"/>
  <c r="N28" i="8"/>
  <c r="N34" i="8"/>
  <c r="L3" i="8"/>
  <c r="N30" i="8"/>
  <c r="N27" i="8"/>
  <c r="N37" i="8"/>
  <c r="P3" i="8"/>
  <c r="N33" i="8"/>
  <c r="G3" i="8"/>
  <c r="N29" i="8"/>
  <c r="N36" i="8"/>
  <c r="N35" i="8"/>
  <c r="N31" i="8"/>
  <c r="K13" i="8"/>
  <c r="L11" i="8"/>
  <c r="G11" i="8"/>
  <c r="P11" i="8"/>
  <c r="AP31" i="8"/>
  <c r="AP35" i="8"/>
  <c r="AP28" i="8"/>
  <c r="AP27" i="8"/>
  <c r="AP34" i="8"/>
  <c r="AP33" i="8"/>
  <c r="AP29" i="8"/>
  <c r="AP37" i="8"/>
  <c r="AP30" i="8"/>
  <c r="AP36" i="8"/>
  <c r="L8" i="8"/>
  <c r="AJ71" i="7"/>
  <c r="L9" i="8"/>
  <c r="AG37" i="8"/>
  <c r="AG30" i="8"/>
  <c r="AG31" i="8"/>
  <c r="AG34" i="8"/>
  <c r="AG28" i="8"/>
  <c r="AG33" i="8"/>
  <c r="AG27" i="8"/>
  <c r="AG36" i="8"/>
  <c r="AG35" i="8"/>
  <c r="AG29" i="8"/>
  <c r="P17" i="8"/>
  <c r="L17" i="8"/>
  <c r="G17" i="8"/>
  <c r="T33" i="8"/>
  <c r="T36" i="8"/>
  <c r="T34" i="8"/>
  <c r="T30" i="8"/>
  <c r="T29" i="8"/>
  <c r="T28" i="8"/>
  <c r="T35" i="8"/>
  <c r="T31" i="8"/>
  <c r="T37" i="8"/>
  <c r="T27" i="8"/>
  <c r="K9" i="8"/>
  <c r="AB27" i="8"/>
  <c r="AB33" i="8"/>
  <c r="AB29" i="8"/>
  <c r="AB36" i="8"/>
  <c r="AB31" i="8"/>
  <c r="AB37" i="8"/>
  <c r="AB28" i="8"/>
  <c r="AB30" i="8"/>
  <c r="AB34" i="8"/>
  <c r="AB35" i="8"/>
  <c r="G21" i="8"/>
  <c r="P21" i="8"/>
  <c r="L21" i="8"/>
  <c r="K4" i="7"/>
  <c r="Z6" i="7"/>
  <c r="AH31" i="8"/>
  <c r="AH35" i="8"/>
  <c r="AH29" i="8"/>
  <c r="AH28" i="8"/>
  <c r="AH30" i="8"/>
  <c r="AH27" i="8"/>
  <c r="AH34" i="8"/>
  <c r="AH36" i="8"/>
  <c r="AH37" i="8"/>
  <c r="AH33" i="8"/>
  <c r="L20" i="8"/>
  <c r="G10" i="8"/>
  <c r="P10" i="8"/>
  <c r="L10" i="8"/>
  <c r="L24" i="8"/>
  <c r="R6" i="7"/>
  <c r="B3" i="8" s="1"/>
  <c r="U6" i="8" l="1"/>
  <c r="X6" i="8"/>
  <c r="AJ6" i="8"/>
  <c r="N6" i="8"/>
  <c r="W6" i="8"/>
  <c r="AF6" i="8"/>
  <c r="Y6" i="8"/>
  <c r="Z6" i="8"/>
  <c r="AE6" i="8"/>
  <c r="AC6" i="8"/>
  <c r="AA6" i="8"/>
  <c r="T6" i="8"/>
  <c r="AI6" i="8"/>
  <c r="AL6" i="8"/>
  <c r="AB6" i="8"/>
  <c r="V6" i="8"/>
  <c r="AO6" i="8"/>
  <c r="AD6" i="8"/>
  <c r="AG6" i="8"/>
  <c r="AF7" i="8"/>
  <c r="M6" i="8"/>
  <c r="AN6" i="8"/>
  <c r="AQ6" i="8"/>
  <c r="AH6" i="8"/>
  <c r="AM7" i="8"/>
  <c r="W7" i="8"/>
  <c r="AN7" i="8"/>
  <c r="AH7" i="8"/>
  <c r="AK7" i="8"/>
  <c r="AQ7" i="8"/>
  <c r="AI7" i="8"/>
  <c r="Y7" i="8"/>
  <c r="AE7" i="8"/>
  <c r="AC7" i="8"/>
  <c r="Z7" i="8"/>
  <c r="U7" i="8"/>
  <c r="AO7" i="8"/>
  <c r="V7" i="8"/>
  <c r="AG7" i="8"/>
  <c r="AP7" i="8"/>
  <c r="T7" i="8"/>
  <c r="M7" i="8"/>
  <c r="AA7" i="8"/>
  <c r="AB7" i="8"/>
  <c r="N7" i="8"/>
  <c r="X7" i="8"/>
  <c r="AL7" i="8"/>
  <c r="AD7" i="8"/>
  <c r="K18" i="8"/>
  <c r="AM6" i="8"/>
  <c r="AK6" i="8"/>
  <c r="K3" i="8"/>
  <c r="K10" i="8"/>
  <c r="K16" i="8"/>
  <c r="K11" i="8"/>
  <c r="K22" i="8"/>
  <c r="K14" i="8"/>
  <c r="K21" i="8"/>
  <c r="AD15" i="8"/>
  <c r="U15" i="8"/>
  <c r="W15" i="8"/>
  <c r="Z15" i="8"/>
  <c r="AL15" i="8"/>
  <c r="AA15" i="8"/>
  <c r="AH15" i="8"/>
  <c r="AB15" i="8"/>
  <c r="AN15" i="8"/>
  <c r="M15" i="8"/>
  <c r="AF15" i="8"/>
  <c r="AC15" i="8"/>
  <c r="AG15" i="8"/>
  <c r="X15" i="8"/>
  <c r="AO15" i="8"/>
  <c r="Y15" i="8"/>
  <c r="N15" i="8"/>
  <c r="AM15" i="8"/>
  <c r="AJ15" i="8"/>
  <c r="AQ15" i="8"/>
  <c r="AP15" i="8"/>
  <c r="AE15" i="8"/>
  <c r="V15" i="8"/>
  <c r="AK15" i="8"/>
  <c r="T15" i="8"/>
  <c r="AI15" i="8"/>
  <c r="AG25" i="8"/>
  <c r="AH25" i="8"/>
  <c r="U25" i="8"/>
  <c r="AE25" i="8"/>
  <c r="AD25" i="8"/>
  <c r="AP25" i="8"/>
  <c r="Z25" i="8"/>
  <c r="W25" i="8"/>
  <c r="AO25" i="8"/>
  <c r="X25" i="8"/>
  <c r="AM25" i="8"/>
  <c r="AL25" i="8"/>
  <c r="AB25" i="8"/>
  <c r="AF25" i="8"/>
  <c r="AA25" i="8"/>
  <c r="V25" i="8"/>
  <c r="AK25" i="8"/>
  <c r="N25" i="8"/>
  <c r="AI25" i="8"/>
  <c r="M25" i="8"/>
  <c r="AC25" i="8"/>
  <c r="AQ25" i="8"/>
  <c r="Y25" i="8"/>
  <c r="T25" i="8"/>
  <c r="AJ25" i="8"/>
  <c r="AN25" i="8"/>
  <c r="AI23" i="8"/>
  <c r="AQ23" i="8"/>
  <c r="W23" i="8"/>
  <c r="AE23" i="8"/>
  <c r="V23" i="8"/>
  <c r="AD23" i="8"/>
  <c r="AH23" i="8"/>
  <c r="T23" i="8"/>
  <c r="AA23" i="8"/>
  <c r="X23" i="8"/>
  <c r="M23" i="8"/>
  <c r="AK23" i="8"/>
  <c r="AL23" i="8"/>
  <c r="AP23" i="8"/>
  <c r="N23" i="8"/>
  <c r="AG23" i="8"/>
  <c r="Y23" i="8"/>
  <c r="AC23" i="8"/>
  <c r="U23" i="8"/>
  <c r="AM23" i="8"/>
  <c r="AJ23" i="8"/>
  <c r="AN23" i="8"/>
  <c r="AB23" i="8"/>
  <c r="AF23" i="8"/>
  <c r="Z23" i="8"/>
  <c r="AO23" i="8"/>
  <c r="AM11" i="8"/>
  <c r="AQ11" i="8"/>
  <c r="AO11" i="8"/>
  <c r="U11" i="8"/>
  <c r="X11" i="8"/>
  <c r="N11" i="8"/>
  <c r="AI11" i="8"/>
  <c r="AG11" i="8"/>
  <c r="AF11" i="8"/>
  <c r="Z11" i="8"/>
  <c r="AD11" i="8"/>
  <c r="AC11" i="8"/>
  <c r="AN11" i="8"/>
  <c r="W11" i="8"/>
  <c r="AP11" i="8"/>
  <c r="AH11" i="8"/>
  <c r="T11" i="8"/>
  <c r="AB11" i="8"/>
  <c r="M11" i="8"/>
  <c r="Y11" i="8"/>
  <c r="AA11" i="8"/>
  <c r="V11" i="8"/>
  <c r="AE11" i="8"/>
  <c r="AK11" i="8"/>
  <c r="AL11" i="8"/>
  <c r="AJ11" i="8"/>
  <c r="X4" i="8"/>
  <c r="W4" i="8"/>
  <c r="Z4" i="8"/>
  <c r="AQ4" i="8"/>
  <c r="AH4" i="8"/>
  <c r="AK4" i="8"/>
  <c r="AN4" i="8"/>
  <c r="AG4" i="8"/>
  <c r="AC4" i="8"/>
  <c r="AF4" i="8"/>
  <c r="AJ4" i="8"/>
  <c r="AD4" i="8"/>
  <c r="AP4" i="8"/>
  <c r="AE4" i="8"/>
  <c r="AM4" i="8"/>
  <c r="AA4" i="8"/>
  <c r="M4" i="8"/>
  <c r="AL4" i="8"/>
  <c r="Y4" i="8"/>
  <c r="AB4" i="8"/>
  <c r="U4" i="8"/>
  <c r="V4" i="8"/>
  <c r="AI4" i="8"/>
  <c r="T4" i="8"/>
  <c r="AO4" i="8"/>
  <c r="N4" i="8"/>
  <c r="K25" i="8"/>
  <c r="X14" i="8"/>
  <c r="AP14" i="8"/>
  <c r="AA14" i="8"/>
  <c r="AF14" i="8"/>
  <c r="AL14" i="8"/>
  <c r="AE14" i="8"/>
  <c r="AI14" i="8"/>
  <c r="Y14" i="8"/>
  <c r="AQ14" i="8"/>
  <c r="W14" i="8"/>
  <c r="N14" i="8"/>
  <c r="AN14" i="8"/>
  <c r="T14" i="8"/>
  <c r="AK14" i="8"/>
  <c r="Z14" i="8"/>
  <c r="V14" i="8"/>
  <c r="AM14" i="8"/>
  <c r="AD14" i="8"/>
  <c r="AB14" i="8"/>
  <c r="AJ14" i="8"/>
  <c r="U14" i="8"/>
  <c r="AH14" i="8"/>
  <c r="M14" i="8"/>
  <c r="AC14" i="8"/>
  <c r="AG14" i="8"/>
  <c r="AO14" i="8"/>
  <c r="K4" i="8"/>
  <c r="T18" i="8"/>
  <c r="AC18" i="8"/>
  <c r="AJ18" i="8"/>
  <c r="AA18" i="8"/>
  <c r="AH18" i="8"/>
  <c r="W18" i="8"/>
  <c r="AK18" i="8"/>
  <c r="AL18" i="8"/>
  <c r="V18" i="8"/>
  <c r="AB18" i="8"/>
  <c r="AO18" i="8"/>
  <c r="AG18" i="8"/>
  <c r="AI18" i="8"/>
  <c r="AD18" i="8"/>
  <c r="M18" i="8"/>
  <c r="AP18" i="8"/>
  <c r="Z18" i="8"/>
  <c r="X18" i="8"/>
  <c r="AF18" i="8"/>
  <c r="U18" i="8"/>
  <c r="AQ18" i="8"/>
  <c r="AM18" i="8"/>
  <c r="AE18" i="8"/>
  <c r="Y18" i="8"/>
  <c r="AN18" i="8"/>
  <c r="N18" i="8"/>
  <c r="AK9" i="8"/>
  <c r="AI9" i="8"/>
  <c r="AG9" i="8"/>
  <c r="AH9" i="8"/>
  <c r="AJ9" i="8"/>
  <c r="AD9" i="8"/>
  <c r="AL9" i="8"/>
  <c r="AB9" i="8"/>
  <c r="AP9" i="8"/>
  <c r="AA9" i="8"/>
  <c r="V9" i="8"/>
  <c r="AN9" i="8"/>
  <c r="AM9" i="8"/>
  <c r="T9" i="8"/>
  <c r="Z9" i="8"/>
  <c r="M9" i="8"/>
  <c r="W9" i="8"/>
  <c r="AF9" i="8"/>
  <c r="U9" i="8"/>
  <c r="Y9" i="8"/>
  <c r="AO9" i="8"/>
  <c r="AQ9" i="8"/>
  <c r="N9" i="8"/>
  <c r="AE9" i="8"/>
  <c r="AC9" i="8"/>
  <c r="X9" i="8"/>
  <c r="AL24" i="8"/>
  <c r="AD24" i="8"/>
  <c r="AM24" i="8"/>
  <c r="N24" i="8"/>
  <c r="AB24" i="8"/>
  <c r="X24" i="8"/>
  <c r="W24" i="8"/>
  <c r="T24" i="8"/>
  <c r="AH24" i="8"/>
  <c r="AI24" i="8"/>
  <c r="U24" i="8"/>
  <c r="AE24" i="8"/>
  <c r="V24" i="8"/>
  <c r="AK24" i="8"/>
  <c r="AQ24" i="8"/>
  <c r="AO24" i="8"/>
  <c r="AP24" i="8"/>
  <c r="AG24" i="8"/>
  <c r="Y24" i="8"/>
  <c r="AF24" i="8"/>
  <c r="AN24" i="8"/>
  <c r="Z24" i="8"/>
  <c r="M24" i="8"/>
  <c r="AJ24" i="8"/>
  <c r="AA24" i="8"/>
  <c r="AC24" i="8"/>
  <c r="AM8" i="8"/>
  <c r="AF8" i="8"/>
  <c r="AB8" i="8"/>
  <c r="T8" i="8"/>
  <c r="AL8" i="8"/>
  <c r="AA8" i="8"/>
  <c r="W8" i="8"/>
  <c r="AD8" i="8"/>
  <c r="AI8" i="8"/>
  <c r="M8" i="8"/>
  <c r="AK8" i="8"/>
  <c r="V8" i="8"/>
  <c r="AH8" i="8"/>
  <c r="AC8" i="8"/>
  <c r="Z8" i="8"/>
  <c r="AG8" i="8"/>
  <c r="AN8" i="8"/>
  <c r="X8" i="8"/>
  <c r="N8" i="8"/>
  <c r="AO8" i="8"/>
  <c r="Y8" i="8"/>
  <c r="U8" i="8"/>
  <c r="AE8" i="8"/>
  <c r="AP8" i="8"/>
  <c r="AJ8" i="8"/>
  <c r="AQ8" i="8"/>
  <c r="AM19" i="8"/>
  <c r="AI19" i="8"/>
  <c r="AD19" i="8"/>
  <c r="AP19" i="8"/>
  <c r="AA19" i="8"/>
  <c r="M19" i="8"/>
  <c r="U19" i="8"/>
  <c r="AE19" i="8"/>
  <c r="Z19" i="8"/>
  <c r="N19" i="8"/>
  <c r="AO19" i="8"/>
  <c r="AG19" i="8"/>
  <c r="AQ19" i="8"/>
  <c r="AH19" i="8"/>
  <c r="V19" i="8"/>
  <c r="AK19" i="8"/>
  <c r="X19" i="8"/>
  <c r="AF19" i="8"/>
  <c r="T19" i="8"/>
  <c r="AL19" i="8"/>
  <c r="AC19" i="8"/>
  <c r="Y19" i="8"/>
  <c r="W19" i="8"/>
  <c r="AN19" i="8"/>
  <c r="AJ19" i="8"/>
  <c r="AB19" i="8"/>
  <c r="AB22" i="8"/>
  <c r="AI22" i="8"/>
  <c r="T22" i="8"/>
  <c r="W22" i="8"/>
  <c r="AH22" i="8"/>
  <c r="M22" i="8"/>
  <c r="AA22" i="8"/>
  <c r="U22" i="8"/>
  <c r="AQ22" i="8"/>
  <c r="Z22" i="8"/>
  <c r="AJ22" i="8"/>
  <c r="AM22" i="8"/>
  <c r="AN22" i="8"/>
  <c r="X22" i="8"/>
  <c r="AF22" i="8"/>
  <c r="AG22" i="8"/>
  <c r="V22" i="8"/>
  <c r="AE22" i="8"/>
  <c r="AD22" i="8"/>
  <c r="AO22" i="8"/>
  <c r="AK22" i="8"/>
  <c r="AL22" i="8"/>
  <c r="AP22" i="8"/>
  <c r="Y22" i="8"/>
  <c r="N22" i="8"/>
  <c r="AC22" i="8"/>
  <c r="AA10" i="8"/>
  <c r="AO10" i="8"/>
  <c r="AI10" i="8"/>
  <c r="U10" i="8"/>
  <c r="Z10" i="8"/>
  <c r="M10" i="8"/>
  <c r="N10" i="8"/>
  <c r="AB10" i="8"/>
  <c r="V10" i="8"/>
  <c r="AC10" i="8"/>
  <c r="AG10" i="8"/>
  <c r="AD10" i="8"/>
  <c r="AM10" i="8"/>
  <c r="AP10" i="8"/>
  <c r="X10" i="8"/>
  <c r="AE10" i="8"/>
  <c r="T10" i="8"/>
  <c r="W10" i="8"/>
  <c r="AL10" i="8"/>
  <c r="AK10" i="8"/>
  <c r="AF10" i="8"/>
  <c r="AH10" i="8"/>
  <c r="AJ10" i="8"/>
  <c r="AN10" i="8"/>
  <c r="AQ10" i="8"/>
  <c r="Y10" i="8"/>
  <c r="AN21" i="8"/>
  <c r="AE21" i="8"/>
  <c r="X21" i="8"/>
  <c r="AI21" i="8"/>
  <c r="AC21" i="8"/>
  <c r="AQ21" i="8"/>
  <c r="W21" i="8"/>
  <c r="T21" i="8"/>
  <c r="AL21" i="8"/>
  <c r="N21" i="8"/>
  <c r="M21" i="8"/>
  <c r="AJ21" i="8"/>
  <c r="Y21" i="8"/>
  <c r="AK21" i="8"/>
  <c r="AP21" i="8"/>
  <c r="Z21" i="8"/>
  <c r="AA21" i="8"/>
  <c r="AO21" i="8"/>
  <c r="V21" i="8"/>
  <c r="AF21" i="8"/>
  <c r="AD21" i="8"/>
  <c r="AM21" i="8"/>
  <c r="AB21" i="8"/>
  <c r="U21" i="8"/>
  <c r="AG21" i="8"/>
  <c r="AH21" i="8"/>
  <c r="K17" i="8"/>
  <c r="AB3" i="8"/>
  <c r="N3" i="8"/>
  <c r="AG3" i="8"/>
  <c r="AK3" i="8"/>
  <c r="Z3" i="8"/>
  <c r="AJ3" i="8"/>
  <c r="X3" i="8"/>
  <c r="AF3" i="8"/>
  <c r="T3" i="8"/>
  <c r="AD3" i="8"/>
  <c r="W3" i="8"/>
  <c r="AC3" i="8"/>
  <c r="U3" i="8"/>
  <c r="AE3" i="8"/>
  <c r="AM3" i="8"/>
  <c r="AP3" i="8"/>
  <c r="AA3" i="8"/>
  <c r="AQ3" i="8"/>
  <c r="AN3" i="8"/>
  <c r="Y3" i="8"/>
  <c r="V3" i="8"/>
  <c r="AL3" i="8"/>
  <c r="M3" i="8"/>
  <c r="AH3" i="8"/>
  <c r="AI3" i="8"/>
  <c r="AO3" i="8"/>
  <c r="X13" i="8"/>
  <c r="AC13" i="8"/>
  <c r="AI13" i="8"/>
  <c r="AL13" i="8"/>
  <c r="AN13" i="8"/>
  <c r="AJ13" i="8"/>
  <c r="AA13" i="8"/>
  <c r="AF13" i="8"/>
  <c r="V13" i="8"/>
  <c r="M13" i="8"/>
  <c r="AO13" i="8"/>
  <c r="AQ13" i="8"/>
  <c r="W13" i="8"/>
  <c r="AH13" i="8"/>
  <c r="AB13" i="8"/>
  <c r="AP13" i="8"/>
  <c r="AM13" i="8"/>
  <c r="U13" i="8"/>
  <c r="Y13" i="8"/>
  <c r="Z13" i="8"/>
  <c r="AD13" i="8"/>
  <c r="T13" i="8"/>
  <c r="AK13" i="8"/>
  <c r="N13" i="8"/>
  <c r="AE13" i="8"/>
  <c r="AG13" i="8"/>
  <c r="AK16" i="8"/>
  <c r="AD16" i="8"/>
  <c r="V16" i="8"/>
  <c r="AI16" i="8"/>
  <c r="Y16" i="8"/>
  <c r="AJ16" i="8"/>
  <c r="AB16" i="8"/>
  <c r="AH16" i="8"/>
  <c r="AL16" i="8"/>
  <c r="X16" i="8"/>
  <c r="AM16" i="8"/>
  <c r="AG16" i="8"/>
  <c r="AP16" i="8"/>
  <c r="AA16" i="8"/>
  <c r="Z16" i="8"/>
  <c r="M16" i="8"/>
  <c r="W16" i="8"/>
  <c r="AE16" i="8"/>
  <c r="N16" i="8"/>
  <c r="AC16" i="8"/>
  <c r="U16" i="8"/>
  <c r="AO16" i="8"/>
  <c r="T16" i="8"/>
  <c r="AF16" i="8"/>
  <c r="AQ16" i="8"/>
  <c r="AN16" i="8"/>
  <c r="AL20" i="8"/>
  <c r="Z20" i="8"/>
  <c r="AH20" i="8"/>
  <c r="AJ20" i="8"/>
  <c r="U20" i="8"/>
  <c r="T20" i="8"/>
  <c r="AD20" i="8"/>
  <c r="AA20" i="8"/>
  <c r="N20" i="8"/>
  <c r="AK20" i="8"/>
  <c r="AE20" i="8"/>
  <c r="AI20" i="8"/>
  <c r="AB20" i="8"/>
  <c r="AG20" i="8"/>
  <c r="AP20" i="8"/>
  <c r="AO20" i="8"/>
  <c r="AF20" i="8"/>
  <c r="X20" i="8"/>
  <c r="AN20" i="8"/>
  <c r="W20" i="8"/>
  <c r="AM20" i="8"/>
  <c r="M20" i="8"/>
  <c r="Y20" i="8"/>
  <c r="AC20" i="8"/>
  <c r="V20" i="8"/>
  <c r="AQ20" i="8"/>
  <c r="AP17" i="8"/>
  <c r="AK17" i="8"/>
  <c r="AN17" i="8"/>
  <c r="AD17" i="8"/>
  <c r="AJ17" i="8"/>
  <c r="AL17" i="8"/>
  <c r="AO17" i="8"/>
  <c r="AC17" i="8"/>
  <c r="AA17" i="8"/>
  <c r="W17" i="8"/>
  <c r="T17" i="8"/>
  <c r="AI17" i="8"/>
  <c r="AF17" i="8"/>
  <c r="AB17" i="8"/>
  <c r="Z17" i="8"/>
  <c r="AQ17" i="8"/>
  <c r="N17" i="8"/>
  <c r="X17" i="8"/>
  <c r="AE17" i="8"/>
  <c r="AM17" i="8"/>
  <c r="M17" i="8"/>
  <c r="Y17" i="8"/>
  <c r="U17" i="8"/>
  <c r="V17" i="8"/>
  <c r="AH17" i="8"/>
  <c r="AG17" i="8"/>
  <c r="AN26" i="8"/>
  <c r="W26" i="8"/>
  <c r="AO26" i="8"/>
  <c r="U26" i="8"/>
  <c r="AQ26" i="8"/>
  <c r="AH26" i="8"/>
  <c r="N26" i="8"/>
  <c r="X26" i="8"/>
  <c r="AE26" i="8"/>
  <c r="Z26" i="8"/>
  <c r="AP26" i="8"/>
  <c r="Y26" i="8"/>
  <c r="AA26" i="8"/>
  <c r="T26" i="8"/>
  <c r="AK26" i="8"/>
  <c r="AB26" i="8"/>
  <c r="AD26" i="8"/>
  <c r="AI26" i="8"/>
  <c r="AM26" i="8"/>
  <c r="AL26" i="8"/>
  <c r="M26" i="8"/>
  <c r="AG26" i="8"/>
  <c r="V26" i="8"/>
  <c r="AF26" i="8"/>
  <c r="AC26" i="8"/>
  <c r="AJ26" i="8"/>
  <c r="M12" i="8"/>
  <c r="AL12" i="8"/>
  <c r="N12" i="8"/>
  <c r="AP12" i="8"/>
  <c r="AG12" i="8"/>
  <c r="AO12" i="8"/>
  <c r="X12" i="8"/>
  <c r="T12" i="8"/>
  <c r="AE12" i="8"/>
  <c r="AF12" i="8"/>
  <c r="U12" i="8"/>
  <c r="AD12" i="8"/>
  <c r="AA12" i="8"/>
  <c r="AB12" i="8"/>
  <c r="V12" i="8"/>
  <c r="W12" i="8"/>
  <c r="Y12" i="8"/>
  <c r="AC12" i="8"/>
  <c r="AI12" i="8"/>
  <c r="AN12" i="8"/>
  <c r="AJ12" i="8"/>
  <c r="AQ12" i="8"/>
  <c r="AK12" i="8"/>
  <c r="AH12" i="8"/>
  <c r="AM12" i="8"/>
  <c r="Z12" i="8"/>
  <c r="K26" i="8"/>
  <c r="W229" i="8" l="1" a="1"/>
  <c r="W229" i="8" s="1"/>
  <c r="M14" i="10" s="1"/>
  <c r="Y244" i="8" a="1"/>
  <c r="Y244" i="8" s="1"/>
  <c r="O29" i="10" s="1"/>
  <c r="X147" i="8" a="1"/>
  <c r="X147" i="8" s="1"/>
  <c r="AE147" i="8" a="1"/>
  <c r="AE147" i="8" s="1"/>
  <c r="AH131" i="8" a="1"/>
  <c r="AH131" i="8" s="1"/>
  <c r="M132" i="8" a="1"/>
  <c r="M132" i="8" s="1"/>
  <c r="AB128" i="8" a="1"/>
  <c r="AB128" i="8" s="1"/>
  <c r="S121" i="8" a="1"/>
  <c r="S121" i="8" s="1"/>
  <c r="S123" i="8" a="1"/>
  <c r="S123" i="8" s="1"/>
  <c r="T122" i="8" a="1"/>
  <c r="T122" i="8" s="1"/>
  <c r="AB139" i="8" a="1"/>
  <c r="AB139" i="8" s="1"/>
  <c r="W122" i="8" a="1"/>
  <c r="W122" i="8" s="1"/>
  <c r="AF153" i="8" a="1"/>
  <c r="AF153" i="8" s="1"/>
  <c r="AL129" i="8" a="1"/>
  <c r="AL129" i="8" s="1"/>
  <c r="X142" i="8" a="1"/>
  <c r="X142" i="8" s="1"/>
  <c r="AP122" i="8" a="1"/>
  <c r="AP122" i="8" s="1"/>
  <c r="R139" i="8" a="1"/>
  <c r="R139" i="8" s="1"/>
  <c r="AA127" i="8" a="1"/>
  <c r="AA127" i="8" s="1"/>
  <c r="AL144" i="8" a="1"/>
  <c r="AL144" i="8" s="1"/>
  <c r="AL131" i="8" a="1"/>
  <c r="AL131" i="8" s="1"/>
  <c r="AO144" i="8" a="1"/>
  <c r="AO144" i="8" s="1"/>
  <c r="AN155" i="8" a="1"/>
  <c r="AN155" i="8" s="1"/>
  <c r="AD125" i="8" a="1"/>
  <c r="AD125" i="8" s="1"/>
  <c r="AH142" i="8" a="1"/>
  <c r="AH142" i="8" s="1"/>
  <c r="S122" i="8" a="1"/>
  <c r="S122" i="8" s="1"/>
  <c r="S142" i="8" a="1"/>
  <c r="S142" i="8" s="1"/>
  <c r="K127" i="8" a="1"/>
  <c r="K127" i="8" s="1"/>
  <c r="B12" i="8" s="1"/>
  <c r="AC139" i="8" a="1"/>
  <c r="AC139" i="8" s="1"/>
  <c r="T127" i="8" a="1"/>
  <c r="T127" i="8" s="1"/>
  <c r="U146" i="8" a="1"/>
  <c r="U146" i="8" s="1"/>
  <c r="AO121" i="8" a="1"/>
  <c r="AO121" i="8" s="1"/>
  <c r="AP130" i="8" a="1"/>
  <c r="AP130" i="8" s="1"/>
  <c r="X124" i="8" a="1"/>
  <c r="X124" i="8" s="1"/>
  <c r="W148" i="8" a="1"/>
  <c r="W148" i="8" s="1"/>
  <c r="AS137" i="8" a="1"/>
  <c r="AS137" i="8" s="1"/>
  <c r="T138" i="8" a="1"/>
  <c r="T138" i="8" s="1"/>
  <c r="AS120" i="8" a="1"/>
  <c r="AS120" i="8" s="1"/>
  <c r="X155" i="8" a="1"/>
  <c r="X155" i="8" s="1"/>
  <c r="AE120" i="8" a="1"/>
  <c r="AE120" i="8" s="1"/>
  <c r="AR139" i="8" a="1"/>
  <c r="AR139" i="8" s="1"/>
  <c r="AD151" i="8" a="1"/>
  <c r="AD151" i="8" s="1"/>
  <c r="AP151" i="8" a="1"/>
  <c r="AP151" i="8" s="1"/>
  <c r="AP144" i="8" a="1"/>
  <c r="AP144" i="8" s="1"/>
  <c r="AB121" i="8" a="1"/>
  <c r="AB121" i="8" s="1"/>
  <c r="AJ143" i="8" a="1"/>
  <c r="AJ143" i="8" s="1"/>
  <c r="K123" i="8" a="1"/>
  <c r="K123" i="8" s="1"/>
  <c r="B8" i="8" s="1"/>
  <c r="AP141" i="8" a="1"/>
  <c r="AP141" i="8" s="1"/>
  <c r="M133" i="8" a="1"/>
  <c r="M133" i="8" s="1"/>
  <c r="AQ147" i="8" a="1"/>
  <c r="AQ147" i="8" s="1"/>
  <c r="V136" i="8" a="1"/>
  <c r="V136" i="8" s="1"/>
  <c r="L135" i="8" a="1"/>
  <c r="L135" i="8" s="1"/>
  <c r="AO126" i="8" a="1"/>
  <c r="AO126" i="8" s="1"/>
  <c r="AJ140" i="8" a="1"/>
  <c r="AJ140" i="8" s="1"/>
  <c r="AK136" i="8" a="1"/>
  <c r="AK136" i="8" s="1"/>
  <c r="K120" i="8" a="1"/>
  <c r="K120" i="8" s="1"/>
  <c r="B5" i="8" s="1"/>
  <c r="AK154" i="8" a="1"/>
  <c r="AK154" i="8" s="1"/>
  <c r="AP120" i="8" a="1"/>
  <c r="AP120" i="8" s="1"/>
  <c r="T123" i="8" a="1"/>
  <c r="T123" i="8" s="1"/>
  <c r="Z149" i="8" a="1"/>
  <c r="Z149" i="8" s="1"/>
  <c r="Z138" i="8" a="1"/>
  <c r="Z138" i="8" s="1"/>
  <c r="X150" i="8" a="1"/>
  <c r="X150" i="8" s="1"/>
  <c r="L155" i="8" a="1"/>
  <c r="L155" i="8" s="1"/>
  <c r="C40" i="8" s="1"/>
  <c r="R136" i="8" a="1"/>
  <c r="R136" i="8" s="1"/>
  <c r="AH155" i="8" a="1"/>
  <c r="AH155" i="8" s="1"/>
  <c r="L133" i="8" a="1"/>
  <c r="L133" i="8" s="1"/>
  <c r="L126" i="8" a="1"/>
  <c r="L126" i="8" s="1"/>
  <c r="AC130" i="8" a="1"/>
  <c r="AC130" i="8" s="1"/>
  <c r="AP140" i="8" a="1"/>
  <c r="AP140" i="8" s="1"/>
  <c r="AJ127" i="8" a="1"/>
  <c r="AJ127" i="8" s="1"/>
  <c r="Z150" i="8" a="1"/>
  <c r="Z150" i="8" s="1"/>
  <c r="AO145" i="8" a="1"/>
  <c r="AO145" i="8" s="1"/>
  <c r="AQ130" i="8" a="1"/>
  <c r="AQ130" i="8" s="1"/>
  <c r="AP142" i="8" a="1"/>
  <c r="AP142" i="8" s="1"/>
  <c r="AC136" i="8" a="1"/>
  <c r="AC136" i="8" s="1"/>
  <c r="M141" i="8" a="1"/>
  <c r="M141" i="8" s="1"/>
  <c r="D26" i="8" s="1"/>
  <c r="E26" i="8" s="1"/>
  <c r="AQ152" i="8" a="1"/>
  <c r="AQ152" i="8" s="1"/>
  <c r="AF143" i="8" a="1"/>
  <c r="AF143" i="8" s="1"/>
  <c r="Y145" i="8" a="1"/>
  <c r="Y145" i="8" s="1"/>
  <c r="AG129" i="8" a="1"/>
  <c r="AG129" i="8" s="1"/>
  <c r="AF151" i="8" a="1"/>
  <c r="AF151" i="8" s="1"/>
  <c r="L140" i="8" a="1"/>
  <c r="L140" i="8" s="1"/>
  <c r="C25" i="8" s="1"/>
  <c r="W127" i="8" a="1"/>
  <c r="W127" i="8" s="1"/>
  <c r="AE130" i="8" a="1"/>
  <c r="AE130" i="8" s="1"/>
  <c r="K138" i="8" a="1"/>
  <c r="K138" i="8" s="1"/>
  <c r="B23" i="8" s="1"/>
  <c r="AL142" i="8" a="1"/>
  <c r="AL142" i="8" s="1"/>
  <c r="U141" i="8" a="1"/>
  <c r="U141" i="8" s="1"/>
  <c r="AR137" i="8" a="1"/>
  <c r="AR137" i="8" s="1"/>
  <c r="AQ148" i="8" a="1"/>
  <c r="AQ148" i="8" s="1"/>
  <c r="T137" i="8" a="1"/>
  <c r="T137" i="8" s="1"/>
  <c r="U153" i="8" a="1"/>
  <c r="U153" i="8" s="1"/>
  <c r="T125" i="8" a="1"/>
  <c r="T125" i="8" s="1"/>
  <c r="Y144" i="8" a="1"/>
  <c r="Y144" i="8" s="1"/>
  <c r="AK142" i="8" a="1"/>
  <c r="AK142" i="8" s="1"/>
  <c r="AE146" i="8" a="1"/>
  <c r="AE146" i="8" s="1"/>
  <c r="M122" i="8" a="1"/>
  <c r="M122" i="8" s="1"/>
  <c r="AD122" i="8" a="1"/>
  <c r="AD122" i="8" s="1"/>
  <c r="AB140" i="8" a="1"/>
  <c r="AB140" i="8" s="1"/>
  <c r="U143" i="8" a="1"/>
  <c r="U143" i="8" s="1"/>
  <c r="AS122" i="8" a="1"/>
  <c r="AS122" i="8" s="1"/>
  <c r="AB148" i="8" a="1"/>
  <c r="AB148" i="8" s="1"/>
  <c r="AP133" i="8" a="1"/>
  <c r="AP133" i="8" s="1"/>
  <c r="U123" i="8" a="1"/>
  <c r="U123" i="8" s="1"/>
  <c r="R125" i="8" a="1"/>
  <c r="R125" i="8" s="1"/>
  <c r="K141" i="8" a="1"/>
  <c r="K141" i="8" s="1"/>
  <c r="B26" i="8" s="1"/>
  <c r="AE144" i="8" a="1"/>
  <c r="AE144" i="8" s="1"/>
  <c r="AD138" i="8" a="1"/>
  <c r="AD138" i="8" s="1"/>
  <c r="Y135" i="8" a="1"/>
  <c r="Y135" i="8" s="1"/>
  <c r="W141" i="8" a="1"/>
  <c r="W141" i="8" s="1"/>
  <c r="K128" i="8" a="1"/>
  <c r="K128" i="8" s="1"/>
  <c r="B13" i="8" s="1"/>
  <c r="AM123" i="8" a="1"/>
  <c r="AM123" i="8" s="1"/>
  <c r="K136" i="8" a="1"/>
  <c r="K136" i="8" s="1"/>
  <c r="B21" i="8" s="1"/>
  <c r="AP143" i="8" a="1"/>
  <c r="AP143" i="8" s="1"/>
  <c r="L141" i="8" a="1"/>
  <c r="L141" i="8" s="1"/>
  <c r="C26" i="8" s="1"/>
  <c r="AN151" i="8" a="1"/>
  <c r="AN151" i="8" s="1"/>
  <c r="AJ145" i="8" a="1"/>
  <c r="AJ145" i="8" s="1"/>
  <c r="AM126" i="8" a="1"/>
  <c r="AM126" i="8" s="1"/>
  <c r="AJ128" i="8" a="1"/>
  <c r="AJ128" i="8" s="1"/>
  <c r="AK144" i="8" a="1"/>
  <c r="AK144" i="8" s="1"/>
  <c r="AA129" i="8" a="1"/>
  <c r="AA129" i="8" s="1"/>
  <c r="S153" i="8" a="1"/>
  <c r="S153" i="8" s="1"/>
  <c r="W124" i="8" a="1"/>
  <c r="W124" i="8" s="1"/>
  <c r="AI133" i="8" a="1"/>
  <c r="AI133" i="8" s="1"/>
  <c r="AM152" i="8" a="1"/>
  <c r="AM152" i="8" s="1"/>
  <c r="AQ132" i="8" a="1"/>
  <c r="AQ132" i="8" s="1"/>
  <c r="AP148" i="8" a="1"/>
  <c r="AP148" i="8" s="1"/>
  <c r="AM142" i="8" a="1"/>
  <c r="AM142" i="8" s="1"/>
  <c r="AQ125" i="8" a="1"/>
  <c r="AQ125" i="8" s="1"/>
  <c r="R146" i="8" a="1"/>
  <c r="R146" i="8" s="1"/>
  <c r="AM140" i="8" a="1"/>
  <c r="AM140" i="8" s="1"/>
  <c r="AP145" i="8" a="1"/>
  <c r="AP145" i="8" s="1"/>
  <c r="M150" i="8" a="1"/>
  <c r="M150" i="8" s="1"/>
  <c r="D35" i="8" s="1"/>
  <c r="E35" i="8" s="1"/>
  <c r="Z134" i="8" a="1"/>
  <c r="Z134" i="8" s="1"/>
  <c r="T146" i="8" a="1"/>
  <c r="T146" i="8" s="1"/>
  <c r="S143" i="8" a="1"/>
  <c r="S143" i="8" s="1"/>
  <c r="S147" i="8" a="1"/>
  <c r="S147" i="8" s="1"/>
  <c r="AC125" i="8" a="1"/>
  <c r="AC125" i="8" s="1"/>
  <c r="AJ148" i="8" a="1"/>
  <c r="AJ148" i="8" s="1"/>
  <c r="S131" i="8" a="1"/>
  <c r="S131" i="8" s="1"/>
  <c r="K150" i="8" a="1"/>
  <c r="K150" i="8" s="1"/>
  <c r="B35" i="8" s="1"/>
  <c r="AN141" i="8" a="1"/>
  <c r="AN141" i="8" s="1"/>
  <c r="AL147" i="8" a="1"/>
  <c r="AL147" i="8" s="1"/>
  <c r="Y131" i="8" a="1"/>
  <c r="Y131" i="8" s="1"/>
  <c r="AC123" i="8" a="1"/>
  <c r="AC123" i="8" s="1"/>
  <c r="AQ154" i="8" a="1"/>
  <c r="AQ154" i="8" s="1"/>
  <c r="AR141" i="8" a="1"/>
  <c r="AR141" i="8" s="1"/>
  <c r="AE135" i="8" a="1"/>
  <c r="AE135" i="8" s="1"/>
  <c r="R122" i="8" a="1"/>
  <c r="R122" i="8" s="1"/>
  <c r="Y150" i="8" a="1"/>
  <c r="Y150" i="8" s="1"/>
  <c r="AI138" i="8" a="1"/>
  <c r="AI138" i="8" s="1"/>
  <c r="AN135" i="8" a="1"/>
  <c r="AN135" i="8" s="1"/>
  <c r="AE138" i="8" a="1"/>
  <c r="AE138" i="8" s="1"/>
  <c r="AA123" i="8" a="1"/>
  <c r="AA123" i="8" s="1"/>
  <c r="AD152" i="8" a="1"/>
  <c r="AD152" i="8" s="1"/>
  <c r="U130" i="8" a="1"/>
  <c r="U130" i="8" s="1"/>
  <c r="AQ128" i="8" a="1"/>
  <c r="AQ128" i="8" s="1"/>
  <c r="Y132" i="8" a="1"/>
  <c r="Y132" i="8" s="1"/>
  <c r="S148" i="8" a="1"/>
  <c r="S148" i="8" s="1"/>
  <c r="L130" i="8" a="1"/>
  <c r="L130" i="8" s="1"/>
  <c r="AA135" i="8" a="1"/>
  <c r="AA135" i="8" s="1"/>
  <c r="AI153" i="8" a="1"/>
  <c r="AI153" i="8" s="1"/>
  <c r="AF146" i="8" a="1"/>
  <c r="AF146" i="8" s="1"/>
  <c r="S132" i="8" a="1"/>
  <c r="S132" i="8" s="1"/>
  <c r="AL132" i="8" a="1"/>
  <c r="AL132" i="8" s="1"/>
  <c r="AJ146" i="8" a="1"/>
  <c r="AJ146" i="8" s="1"/>
  <c r="AB141" i="8" a="1"/>
  <c r="AB141" i="8" s="1"/>
  <c r="M149" i="8" a="1"/>
  <c r="M149" i="8" s="1"/>
  <c r="D34" i="8" s="1"/>
  <c r="E34" i="8" s="1"/>
  <c r="S151" i="8" a="1"/>
  <c r="S151" i="8" s="1"/>
  <c r="T136" i="8" a="1"/>
  <c r="T136" i="8" s="1"/>
  <c r="R127" i="8" a="1"/>
  <c r="R127" i="8" s="1"/>
  <c r="T150" i="8" a="1"/>
  <c r="T150" i="8" s="1"/>
  <c r="AL137" i="8" a="1"/>
  <c r="AL137" i="8" s="1"/>
  <c r="AP152" i="8" a="1"/>
  <c r="AP152" i="8" s="1"/>
  <c r="AH143" i="8" a="1"/>
  <c r="AH143" i="8" s="1"/>
  <c r="AP153" i="8" a="1"/>
  <c r="AP153" i="8" s="1"/>
  <c r="AI140" i="8" a="1"/>
  <c r="AI140" i="8" s="1"/>
  <c r="AA138" i="8" a="1"/>
  <c r="AA138" i="8" s="1"/>
  <c r="AL123" i="8" a="1"/>
  <c r="AL123" i="8" s="1"/>
  <c r="W151" i="8" a="1"/>
  <c r="W151" i="8" s="1"/>
  <c r="AG123" i="8" a="1"/>
  <c r="AG123" i="8" s="1"/>
  <c r="W133" i="8" a="1"/>
  <c r="W133" i="8" s="1"/>
  <c r="S120" i="8" a="1"/>
  <c r="S120" i="8" s="1"/>
  <c r="AL134" i="8" a="1"/>
  <c r="AL134" i="8" s="1"/>
  <c r="AE141" i="8" a="1"/>
  <c r="AE141" i="8" s="1"/>
  <c r="AM147" i="8" a="1"/>
  <c r="AM147" i="8" s="1"/>
  <c r="AJ126" i="8" a="1"/>
  <c r="AJ126" i="8" s="1"/>
  <c r="AC140" i="8" a="1"/>
  <c r="AC140" i="8" s="1"/>
  <c r="R147" i="8" a="1"/>
  <c r="R147" i="8" s="1"/>
  <c r="X125" i="8" a="1"/>
  <c r="X125" i="8" s="1"/>
  <c r="AG124" i="8" a="1"/>
  <c r="AG124" i="8" s="1"/>
  <c r="AF123" i="8" a="1"/>
  <c r="AF123" i="8" s="1"/>
  <c r="AG139" i="8" a="1"/>
  <c r="AG139" i="8" s="1"/>
  <c r="V144" i="8" a="1"/>
  <c r="V144" i="8" s="1"/>
  <c r="AM122" i="8" a="1"/>
  <c r="AM122" i="8" s="1"/>
  <c r="S138" i="8" a="1"/>
  <c r="S138" i="8" s="1"/>
  <c r="X126" i="8" a="1"/>
  <c r="X126" i="8" s="1"/>
  <c r="AE134" i="8" a="1"/>
  <c r="AE134" i="8" s="1"/>
  <c r="AS140" i="8" a="1"/>
  <c r="AS140" i="8" s="1"/>
  <c r="AM148" i="8" a="1"/>
  <c r="AM148" i="8" s="1"/>
  <c r="S145" i="8" a="1"/>
  <c r="S145" i="8" s="1"/>
  <c r="AG138" i="8" a="1"/>
  <c r="AG138" i="8" s="1"/>
  <c r="AI137" i="8" a="1"/>
  <c r="AI137" i="8" s="1"/>
  <c r="AP128" i="8" a="1"/>
  <c r="AP128" i="8" s="1"/>
  <c r="S136" i="8" a="1"/>
  <c r="S136" i="8" s="1"/>
  <c r="AC146" i="8" a="1"/>
  <c r="AC146" i="8" s="1"/>
  <c r="AJ151" i="8" a="1"/>
  <c r="AJ151" i="8" s="1"/>
  <c r="AN122" i="8" a="1"/>
  <c r="AN122" i="8" s="1"/>
  <c r="AM121" i="8" a="1"/>
  <c r="AM121" i="8" s="1"/>
  <c r="K146" i="8" a="1"/>
  <c r="K146" i="8" s="1"/>
  <c r="B31" i="8" s="1"/>
  <c r="X131" i="8" a="1"/>
  <c r="X131" i="8" s="1"/>
  <c r="AB149" i="8" a="1"/>
  <c r="AB149" i="8" s="1"/>
  <c r="K124" i="8" a="1"/>
  <c r="K124" i="8" s="1"/>
  <c r="B9" i="8" s="1"/>
  <c r="AE142" i="8" a="1"/>
  <c r="AE142" i="8" s="1"/>
  <c r="AD150" i="8" a="1"/>
  <c r="AD150" i="8" s="1"/>
  <c r="AK152" i="8" a="1"/>
  <c r="AK152" i="8" s="1"/>
  <c r="AQ142" i="8" a="1"/>
  <c r="AQ142" i="8" s="1"/>
  <c r="AF150" i="8" a="1"/>
  <c r="AF150" i="8" s="1"/>
  <c r="AF132" i="8" a="1"/>
  <c r="AF132" i="8" s="1"/>
  <c r="AP121" i="8" a="1"/>
  <c r="AP121" i="8" s="1"/>
  <c r="Y146" i="8" a="1"/>
  <c r="Y146" i="8" s="1"/>
  <c r="AD123" i="8" a="1"/>
  <c r="AD123" i="8" s="1"/>
  <c r="R126" i="8" a="1"/>
  <c r="R126" i="8" s="1"/>
  <c r="W146" i="8" a="1"/>
  <c r="W146" i="8" s="1"/>
  <c r="Y138" i="8" a="1"/>
  <c r="Y138" i="8" s="1"/>
  <c r="AG120" i="8" a="1"/>
  <c r="AG120" i="8" s="1"/>
  <c r="L149" i="8" a="1"/>
  <c r="L149" i="8" s="1"/>
  <c r="C34" i="8" s="1"/>
  <c r="AS131" i="8" a="1"/>
  <c r="AS131" i="8" s="1"/>
  <c r="R149" i="8" a="1"/>
  <c r="R149" i="8" s="1"/>
  <c r="M134" i="8" a="1"/>
  <c r="M134" i="8" s="1"/>
  <c r="AA146" i="8" a="1"/>
  <c r="AA146" i="8" s="1"/>
  <c r="AJ133" i="8" a="1"/>
  <c r="AJ133" i="8" s="1"/>
  <c r="X145" i="8" a="1"/>
  <c r="X145" i="8" s="1"/>
  <c r="AS143" i="8" a="1"/>
  <c r="AS143" i="8" s="1"/>
  <c r="L124" i="8" a="1"/>
  <c r="L124" i="8" s="1"/>
  <c r="AB130" i="8" a="1"/>
  <c r="AB130" i="8" s="1"/>
  <c r="AO136" i="8" a="1"/>
  <c r="AO136" i="8" s="1"/>
  <c r="L142" i="8" a="1"/>
  <c r="L142" i="8" s="1"/>
  <c r="C27" i="8" s="1"/>
  <c r="AB132" i="8" a="1"/>
  <c r="AB132" i="8" s="1"/>
  <c r="R128" i="8" a="1"/>
  <c r="R128" i="8" s="1"/>
  <c r="AP146" i="8" a="1"/>
  <c r="AP146" i="8" s="1"/>
  <c r="AJ132" i="8" a="1"/>
  <c r="AJ132" i="8" s="1"/>
  <c r="AA139" i="8" a="1"/>
  <c r="AA139" i="8" s="1"/>
  <c r="AA155" i="8" a="1"/>
  <c r="AA155" i="8" s="1"/>
  <c r="V125" i="8" a="1"/>
  <c r="V125" i="8" s="1"/>
  <c r="AA153" i="8" a="1"/>
  <c r="AA153" i="8" s="1"/>
  <c r="AS129" i="8" a="1"/>
  <c r="AS129" i="8" s="1"/>
  <c r="AO147" i="8" a="1"/>
  <c r="AO147" i="8" s="1"/>
  <c r="AH148" i="8" a="1"/>
  <c r="AH148" i="8" s="1"/>
  <c r="Y126" i="8" a="1"/>
  <c r="Y126" i="8" s="1"/>
  <c r="AB136" i="8" a="1"/>
  <c r="AB136" i="8" s="1"/>
  <c r="AC129" i="8" a="1"/>
  <c r="AC129" i="8" s="1"/>
  <c r="AK127" i="8" a="1"/>
  <c r="AK127" i="8" s="1"/>
  <c r="AD153" i="8" a="1"/>
  <c r="AD153" i="8" s="1"/>
  <c r="AJ154" i="8" a="1"/>
  <c r="AJ154" i="8" s="1"/>
  <c r="U150" i="8" a="1"/>
  <c r="U150" i="8" s="1"/>
  <c r="L123" i="8" a="1"/>
  <c r="L123" i="8" s="1"/>
  <c r="K148" i="8" a="1"/>
  <c r="K148" i="8" s="1"/>
  <c r="B33" i="8" s="1"/>
  <c r="AS141" i="8" a="1"/>
  <c r="AS141" i="8" s="1"/>
  <c r="AE153" i="8" a="1"/>
  <c r="AE153" i="8" s="1"/>
  <c r="AI125" i="8" a="1"/>
  <c r="AI125" i="8" s="1"/>
  <c r="L127" i="8" a="1"/>
  <c r="L127" i="8" s="1"/>
  <c r="U125" i="8" a="1"/>
  <c r="U125" i="8" s="1"/>
  <c r="AN154" i="8" a="1"/>
  <c r="AN154" i="8" s="1"/>
  <c r="AS124" i="8" a="1"/>
  <c r="AS124" i="8" s="1"/>
  <c r="U147" i="8" a="1"/>
  <c r="U147" i="8" s="1"/>
  <c r="M154" i="8" a="1"/>
  <c r="M154" i="8" s="1"/>
  <c r="D39" i="8" s="1"/>
  <c r="E39" i="8" s="1"/>
  <c r="AS147" i="8" a="1"/>
  <c r="AS147" i="8" s="1"/>
  <c r="Y153" i="8" a="1"/>
  <c r="Y153" i="8" s="1"/>
  <c r="Z121" i="8" a="1"/>
  <c r="Z121" i="8" s="1"/>
  <c r="AP139" i="8" a="1"/>
  <c r="AP139" i="8" s="1"/>
  <c r="AS138" i="8" a="1"/>
  <c r="AS138" i="8" s="1"/>
  <c r="AF149" i="8" a="1"/>
  <c r="AF149" i="8" s="1"/>
  <c r="AK122" i="8" a="1"/>
  <c r="AK122" i="8" s="1"/>
  <c r="AJ124" i="8" a="1"/>
  <c r="AJ124" i="8" s="1"/>
  <c r="AQ144" i="8" a="1"/>
  <c r="AQ144" i="8" s="1"/>
  <c r="AN150" i="8" a="1"/>
  <c r="AN150" i="8" s="1"/>
  <c r="X148" i="8" a="1"/>
  <c r="X148" i="8" s="1"/>
  <c r="AS153" i="8" a="1"/>
  <c r="AS153" i="8" s="1"/>
  <c r="AB131" i="8" a="1"/>
  <c r="AB131" i="8" s="1"/>
  <c r="AE123" i="8" a="1"/>
  <c r="AE123" i="8" s="1"/>
  <c r="V121" i="8" a="1"/>
  <c r="V121" i="8" s="1"/>
  <c r="AQ150" i="8" a="1"/>
  <c r="AQ150" i="8" s="1"/>
  <c r="AH153" i="8" a="1"/>
  <c r="AH153" i="8" s="1"/>
  <c r="T143" i="8" a="1"/>
  <c r="T143" i="8" s="1"/>
  <c r="Y124" i="8" a="1"/>
  <c r="Y124" i="8" s="1"/>
  <c r="AE148" i="8" a="1"/>
  <c r="AE148" i="8" s="1"/>
  <c r="AD142" i="8" a="1"/>
  <c r="AD142" i="8" s="1"/>
  <c r="AR153" i="8" a="1"/>
  <c r="AR153" i="8" s="1"/>
  <c r="AO132" i="8" a="1"/>
  <c r="AO132" i="8" s="1"/>
  <c r="AE149" i="8" a="1"/>
  <c r="AE149" i="8" s="1"/>
  <c r="AR149" i="8" a="1"/>
  <c r="AR149" i="8" s="1"/>
  <c r="AB127" i="8" a="1"/>
  <c r="AB127" i="8" s="1"/>
  <c r="AF147" i="8" a="1"/>
  <c r="AF147" i="8" s="1"/>
  <c r="AE139" i="8" a="1"/>
  <c r="AE139" i="8" s="1"/>
  <c r="AI128" i="8" a="1"/>
  <c r="AI128" i="8" s="1"/>
  <c r="AB143" i="8" a="1"/>
  <c r="AB143" i="8" s="1"/>
  <c r="AR155" i="8" a="1"/>
  <c r="AR155" i="8" s="1"/>
  <c r="M152" i="8" a="1"/>
  <c r="M152" i="8" s="1"/>
  <c r="D37" i="8" s="1"/>
  <c r="E37" i="8" s="1"/>
  <c r="T133" i="8" a="1"/>
  <c r="T133" i="8" s="1"/>
  <c r="M146" i="8" a="1"/>
  <c r="M146" i="8" s="1"/>
  <c r="D31" i="8" s="1"/>
  <c r="E31" i="8" s="1"/>
  <c r="U136" i="8" a="1"/>
  <c r="U136" i="8" s="1"/>
  <c r="Y147" i="8" a="1"/>
  <c r="Y147" i="8" s="1"/>
  <c r="L150" i="8" a="1"/>
  <c r="L150" i="8" s="1"/>
  <c r="C35" i="8" s="1"/>
  <c r="R124" i="8" a="1"/>
  <c r="R124" i="8" s="1"/>
  <c r="AL151" i="8" a="1"/>
  <c r="AL151" i="8" s="1"/>
  <c r="L145" i="8" a="1"/>
  <c r="L145" i="8" s="1"/>
  <c r="C30" i="8" s="1"/>
  <c r="AQ151" i="8" a="1"/>
  <c r="AQ151" i="8" s="1"/>
  <c r="AO149" i="8" a="1"/>
  <c r="AO149" i="8" s="1"/>
  <c r="AR134" i="8" a="1"/>
  <c r="AR134" i="8" s="1"/>
  <c r="AC122" i="8" a="1"/>
  <c r="AC122" i="8" s="1"/>
  <c r="AG121" i="8" a="1"/>
  <c r="AG121" i="8" s="1"/>
  <c r="R143" i="8" a="1"/>
  <c r="R143" i="8" s="1"/>
  <c r="M136" i="8" a="1"/>
  <c r="M136" i="8" s="1"/>
  <c r="D21" i="8" s="1"/>
  <c r="E21" i="8" s="1"/>
  <c r="AL120" i="8" a="1"/>
  <c r="AL120" i="8" s="1"/>
  <c r="T139" i="8" a="1"/>
  <c r="T139" i="8" s="1"/>
  <c r="U121" i="8" a="1"/>
  <c r="U121" i="8" s="1"/>
  <c r="AC147" i="8" a="1"/>
  <c r="AC147" i="8" s="1"/>
  <c r="AS133" i="8" a="1"/>
  <c r="AS133" i="8" s="1"/>
  <c r="AO139" i="8" a="1"/>
  <c r="AO139" i="8" s="1"/>
  <c r="W123" i="8" a="1"/>
  <c r="W123" i="8" s="1"/>
  <c r="AD128" i="8" a="1"/>
  <c r="AD128" i="8" s="1"/>
  <c r="AD126" i="8" a="1"/>
  <c r="AD126" i="8" s="1"/>
  <c r="AF154" i="8" a="1"/>
  <c r="AF154" i="8" s="1"/>
  <c r="AG143" i="8" a="1"/>
  <c r="AG143" i="8" s="1"/>
  <c r="AH123" i="8" a="1"/>
  <c r="AH123" i="8" s="1"/>
  <c r="W131" i="8" a="1"/>
  <c r="W131" i="8" s="1"/>
  <c r="Z123" i="8" a="1"/>
  <c r="Z123" i="8" s="1"/>
  <c r="AA144" i="8" a="1"/>
  <c r="AA144" i="8" s="1"/>
  <c r="AL145" i="8" a="1"/>
  <c r="AL145" i="8" s="1"/>
  <c r="U155" i="8" a="1"/>
  <c r="U155" i="8" s="1"/>
  <c r="L122" i="8" a="1"/>
  <c r="L122" i="8" s="1"/>
  <c r="AA140" i="8" a="1"/>
  <c r="AA140" i="8" s="1"/>
  <c r="AG146" i="8" a="1"/>
  <c r="AG146" i="8" s="1"/>
  <c r="U154" i="8" a="1"/>
  <c r="U154" i="8" s="1"/>
  <c r="AR129" i="8" a="1"/>
  <c r="AR129" i="8" s="1"/>
  <c r="V153" i="8" a="1"/>
  <c r="V153" i="8" s="1"/>
  <c r="Y148" i="8" a="1"/>
  <c r="Y148" i="8" s="1"/>
  <c r="AN120" i="8" a="1"/>
  <c r="AN120" i="8" s="1"/>
  <c r="AG128" i="8" a="1"/>
  <c r="AG128" i="8" s="1"/>
  <c r="AG133" i="8" a="1"/>
  <c r="AG133" i="8" s="1"/>
  <c r="AF121" i="8" a="1"/>
  <c r="AF121" i="8" s="1"/>
  <c r="R120" i="8" a="1"/>
  <c r="R120" i="8" s="1"/>
  <c r="S140" i="8" a="1"/>
  <c r="S140" i="8" s="1"/>
  <c r="AG127" i="8" a="1"/>
  <c r="AG127" i="8" s="1"/>
  <c r="Z145" i="8" a="1"/>
  <c r="Z145" i="8" s="1"/>
  <c r="AR140" i="8" a="1"/>
  <c r="AR140" i="8" s="1"/>
  <c r="V149" i="8" a="1"/>
  <c r="V149" i="8" s="1"/>
  <c r="AD155" i="8" a="1"/>
  <c r="AD155" i="8" s="1"/>
  <c r="R153" i="8" a="1"/>
  <c r="R153" i="8" s="1"/>
  <c r="AF125" i="8" a="1"/>
  <c r="AF125" i="8" s="1"/>
  <c r="AP155" i="8" a="1"/>
  <c r="AP155" i="8" s="1"/>
  <c r="AC151" i="8" a="1"/>
  <c r="AC151" i="8" s="1"/>
  <c r="K121" i="8" a="1"/>
  <c r="K121" i="8" s="1"/>
  <c r="B6" i="8" s="1"/>
  <c r="AN133" i="8" a="1"/>
  <c r="AN133" i="8" s="1"/>
  <c r="S125" i="8" a="1"/>
  <c r="S125" i="8" s="1"/>
  <c r="AK124" i="8" a="1"/>
  <c r="AK124" i="8" s="1"/>
  <c r="AE129" i="8" a="1"/>
  <c r="AE129" i="8" s="1"/>
  <c r="AB145" i="8" a="1"/>
  <c r="AB145" i="8" s="1"/>
  <c r="AF129" i="8" a="1"/>
  <c r="AF129" i="8" s="1"/>
  <c r="AC148" i="8" a="1"/>
  <c r="AC148" i="8" s="1"/>
  <c r="AR120" i="8" a="1"/>
  <c r="AR120" i="8" s="1"/>
  <c r="X136" i="8" a="1"/>
  <c r="X136" i="8" s="1"/>
  <c r="Y121" i="8" a="1"/>
  <c r="Y121" i="8" s="1"/>
  <c r="AS152" i="8" a="1"/>
  <c r="AS152" i="8" s="1"/>
  <c r="AG131" i="8" a="1"/>
  <c r="AG131" i="8" s="1"/>
  <c r="T145" i="8" a="1"/>
  <c r="T145" i="8" s="1"/>
  <c r="AJ155" i="8" a="1"/>
  <c r="AJ155" i="8" s="1"/>
  <c r="AQ127" i="8" a="1"/>
  <c r="AQ127" i="8" s="1"/>
  <c r="R138" i="8" a="1"/>
  <c r="R138" i="8" s="1"/>
  <c r="AB124" i="8" a="1"/>
  <c r="AB124" i="8" s="1"/>
  <c r="U124" i="8" a="1"/>
  <c r="U124" i="8" s="1"/>
  <c r="AH146" i="8" a="1"/>
  <c r="AH146" i="8" s="1"/>
  <c r="Y134" i="8" a="1"/>
  <c r="Y134" i="8" s="1"/>
  <c r="AE155" i="8" a="1"/>
  <c r="AE155" i="8" s="1"/>
  <c r="AK148" i="8" a="1"/>
  <c r="AK148" i="8" s="1"/>
  <c r="AN147" i="8" a="1"/>
  <c r="AN147" i="8" s="1"/>
  <c r="Y136" i="8" a="1"/>
  <c r="Y136" i="8" s="1"/>
  <c r="X144" i="8" a="1"/>
  <c r="X144" i="8" s="1"/>
  <c r="AD130" i="8" a="1"/>
  <c r="AD130" i="8" s="1"/>
  <c r="AD121" i="8" a="1"/>
  <c r="AD121" i="8" s="1"/>
  <c r="AK138" i="8" a="1"/>
  <c r="AK138" i="8" s="1"/>
  <c r="AJ129" i="8" a="1"/>
  <c r="AJ129" i="8" s="1"/>
  <c r="R141" i="8" a="1"/>
  <c r="R141" i="8" s="1"/>
  <c r="V154" i="8" a="1"/>
  <c r="V154" i="8" s="1"/>
  <c r="Z152" i="8" a="1"/>
  <c r="Z152" i="8" s="1"/>
  <c r="AF130" i="8" a="1"/>
  <c r="AF130" i="8" s="1"/>
  <c r="X122" i="8" a="1"/>
  <c r="X122" i="8" s="1"/>
  <c r="AI154" i="8" a="1"/>
  <c r="AI154" i="8" s="1"/>
  <c r="X133" i="8" a="1"/>
  <c r="X133" i="8" s="1"/>
  <c r="V148" i="8" a="1"/>
  <c r="V148" i="8" s="1"/>
  <c r="AL138" i="8" a="1"/>
  <c r="AL138" i="8" s="1"/>
  <c r="AP129" i="8" a="1"/>
  <c r="AP129" i="8" s="1"/>
  <c r="L129" i="8" a="1"/>
  <c r="L129" i="8" s="1"/>
  <c r="X141" i="8" a="1"/>
  <c r="X141" i="8" s="1"/>
  <c r="M140" i="8" a="1"/>
  <c r="M140" i="8" s="1"/>
  <c r="D25" i="8" s="1"/>
  <c r="E25" i="8" s="1"/>
  <c r="AO138" i="8" a="1"/>
  <c r="AO138" i="8" s="1"/>
  <c r="Z128" i="8" a="1"/>
  <c r="Z128" i="8" s="1"/>
  <c r="U134" i="8" a="1"/>
  <c r="U134" i="8" s="1"/>
  <c r="M137" i="8" a="1"/>
  <c r="M137" i="8" s="1"/>
  <c r="D22" i="8" s="1"/>
  <c r="E22" i="8" s="1"/>
  <c r="L138" i="8" a="1"/>
  <c r="L138" i="8" s="1"/>
  <c r="C23" i="8" s="1"/>
  <c r="S129" i="8" a="1"/>
  <c r="S129" i="8" s="1"/>
  <c r="AO151" i="8" a="1"/>
  <c r="AO151" i="8" s="1"/>
  <c r="AM139" i="8" a="1"/>
  <c r="AM139" i="8" s="1"/>
  <c r="Y149" i="8" a="1"/>
  <c r="Y149" i="8" s="1"/>
  <c r="AO125" i="8" a="1"/>
  <c r="AO125" i="8" s="1"/>
  <c r="S154" i="8" a="1"/>
  <c r="S154" i="8" s="1"/>
  <c r="AD132" i="8" a="1"/>
  <c r="AD132" i="8" s="1"/>
  <c r="AI152" i="8" a="1"/>
  <c r="AI152" i="8" s="1"/>
  <c r="AS130" i="8" a="1"/>
  <c r="AS130" i="8" s="1"/>
  <c r="AL148" i="8" a="1"/>
  <c r="AL148" i="8" s="1"/>
  <c r="AJ147" i="8" a="1"/>
  <c r="AJ147" i="8" s="1"/>
  <c r="AN144" i="8" a="1"/>
  <c r="AN144" i="8" s="1"/>
  <c r="AA130" i="8" a="1"/>
  <c r="AA130" i="8" s="1"/>
  <c r="U152" i="8" a="1"/>
  <c r="U152" i="8" s="1"/>
  <c r="AR128" i="8" a="1"/>
  <c r="AR128" i="8" s="1"/>
  <c r="AG141" i="8" a="1"/>
  <c r="AG141" i="8" s="1"/>
  <c r="AS148" i="8" a="1"/>
  <c r="AS148" i="8" s="1"/>
  <c r="AS144" i="8" a="1"/>
  <c r="AS144" i="8" s="1"/>
  <c r="W155" i="8" a="1"/>
  <c r="W155" i="8" s="1"/>
  <c r="W147" i="8" a="1"/>
  <c r="W147" i="8" s="1"/>
  <c r="AS128" i="8" a="1"/>
  <c r="AS128" i="8" s="1"/>
  <c r="U120" i="8" a="1"/>
  <c r="U120" i="8" s="1"/>
  <c r="M145" i="8" a="1"/>
  <c r="M145" i="8" s="1"/>
  <c r="D30" i="8" s="1"/>
  <c r="E30" i="8" s="1"/>
  <c r="AD141" i="8" a="1"/>
  <c r="AD141" i="8" s="1"/>
  <c r="K134" i="8" a="1"/>
  <c r="K134" i="8" s="1"/>
  <c r="B19" i="8" s="1"/>
  <c r="AM132" i="8" a="1"/>
  <c r="AM132" i="8" s="1"/>
  <c r="AE150" i="8" a="1"/>
  <c r="AE150" i="8" s="1"/>
  <c r="AK141" i="8" a="1"/>
  <c r="AK141" i="8" s="1"/>
  <c r="AB126" i="8" a="1"/>
  <c r="AB126" i="8" s="1"/>
  <c r="Y152" i="8" a="1"/>
  <c r="Y152" i="8" s="1"/>
  <c r="T128" i="8" a="1"/>
  <c r="T128" i="8" s="1"/>
  <c r="S137" i="8" a="1"/>
  <c r="S137" i="8" s="1"/>
  <c r="AL133" i="8" a="1"/>
  <c r="AL133" i="8" s="1"/>
  <c r="AF124" i="8" a="1"/>
  <c r="AF124" i="8" s="1"/>
  <c r="AA151" i="8" a="1"/>
  <c r="AA151" i="8" s="1"/>
  <c r="V142" i="8" a="1"/>
  <c r="V142" i="8" s="1"/>
  <c r="T152" i="8" a="1"/>
  <c r="T152" i="8" s="1"/>
  <c r="AF128" i="8" a="1"/>
  <c r="AF128" i="8" s="1"/>
  <c r="AH138" i="8" a="1"/>
  <c r="AH138" i="8" s="1"/>
  <c r="AH139" i="8" a="1"/>
  <c r="AH139" i="8" s="1"/>
  <c r="AF145" i="8" a="1"/>
  <c r="AF145" i="8" s="1"/>
  <c r="AP154" i="8" a="1"/>
  <c r="AP154" i="8" s="1"/>
  <c r="AR146" i="8" a="1"/>
  <c r="AR146" i="8" s="1"/>
  <c r="V123" i="8" a="1"/>
  <c r="V123" i="8" s="1"/>
  <c r="AA136" i="8" a="1"/>
  <c r="AA136" i="8" s="1"/>
  <c r="AD144" i="8" a="1"/>
  <c r="AD144" i="8" s="1"/>
  <c r="AO137" i="8" a="1"/>
  <c r="AO137" i="8" s="1"/>
  <c r="AN143" i="8" a="1"/>
  <c r="AN143" i="8" s="1"/>
  <c r="AC150" i="8" a="1"/>
  <c r="AC150" i="8" s="1"/>
  <c r="U148" i="8" a="1"/>
  <c r="U148" i="8" s="1"/>
  <c r="AH136" i="8" a="1"/>
  <c r="AH136" i="8" s="1"/>
  <c r="U135" i="8" a="1"/>
  <c r="U135" i="8" s="1"/>
  <c r="AF135" i="8" a="1"/>
  <c r="AF135" i="8" s="1"/>
  <c r="AC142" i="8" a="1"/>
  <c r="AC142" i="8" s="1"/>
  <c r="AH129" i="8" a="1"/>
  <c r="AH129" i="8" s="1"/>
  <c r="AE133" i="8" a="1"/>
  <c r="AE133" i="8" s="1"/>
  <c r="AM154" i="8" a="1"/>
  <c r="AM154" i="8" s="1"/>
  <c r="Z144" i="8" a="1"/>
  <c r="Z144" i="8" s="1"/>
  <c r="AR136" i="8" a="1"/>
  <c r="AR136" i="8" s="1"/>
  <c r="AQ135" i="8" a="1"/>
  <c r="AQ135" i="8" s="1"/>
  <c r="AH128" i="8" a="1"/>
  <c r="AH128" i="8" s="1"/>
  <c r="X132" i="8" a="1"/>
  <c r="X132" i="8" s="1"/>
  <c r="AI149" i="8" a="1"/>
  <c r="AI149" i="8" s="1"/>
  <c r="Y133" i="8" a="1"/>
  <c r="Y133" i="8" s="1"/>
  <c r="AC138" i="8" a="1"/>
  <c r="AC138" i="8" s="1"/>
  <c r="AP123" i="8" a="1"/>
  <c r="AP123" i="8" s="1"/>
  <c r="V145" i="8" a="1"/>
  <c r="V145" i="8" s="1"/>
  <c r="AI126" i="8" a="1"/>
  <c r="AI126" i="8" s="1"/>
  <c r="M123" i="8" a="1"/>
  <c r="M123" i="8" s="1"/>
  <c r="W128" i="8" a="1"/>
  <c r="W128" i="8" s="1"/>
  <c r="AK137" i="8" a="1"/>
  <c r="AK137" i="8" s="1"/>
  <c r="AF133" i="8" a="1"/>
  <c r="AF133" i="8" s="1"/>
  <c r="AA145" i="8" a="1"/>
  <c r="AA145" i="8" s="1"/>
  <c r="X143" i="8" a="1"/>
  <c r="X143" i="8" s="1"/>
  <c r="AP138" i="8" a="1"/>
  <c r="AP138" i="8" s="1"/>
  <c r="AS125" i="8" a="1"/>
  <c r="AS125" i="8" s="1"/>
  <c r="AQ155" i="8" a="1"/>
  <c r="AQ155" i="8" s="1"/>
  <c r="AI147" i="8" a="1"/>
  <c r="AI147" i="8" s="1"/>
  <c r="AD136" i="8" a="1"/>
  <c r="AD136" i="8" s="1"/>
  <c r="Z125" i="8" a="1"/>
  <c r="Z125" i="8" s="1"/>
  <c r="L154" i="8" a="1"/>
  <c r="L154" i="8" s="1"/>
  <c r="C39" i="8" s="1"/>
  <c r="AO124" i="8" a="1"/>
  <c r="AO124" i="8" s="1"/>
  <c r="Y155" i="8" a="1"/>
  <c r="Y155" i="8" s="1"/>
  <c r="AF148" i="8" a="1"/>
  <c r="AF148" i="8" s="1"/>
  <c r="AC149" i="8" a="1"/>
  <c r="AC149" i="8" s="1"/>
  <c r="AL122" i="8" a="1"/>
  <c r="AL122" i="8" s="1"/>
  <c r="AQ131" i="8" a="1"/>
  <c r="AQ131" i="8" s="1"/>
  <c r="AE121" i="8" a="1"/>
  <c r="AE121" i="8" s="1"/>
  <c r="K133" i="8" a="1"/>
  <c r="K133" i="8" s="1"/>
  <c r="B18" i="8" s="1"/>
  <c r="K131" i="8" a="1"/>
  <c r="K131" i="8" s="1"/>
  <c r="B16" i="8" s="1"/>
  <c r="AG145" i="8" a="1"/>
  <c r="AG145" i="8" s="1"/>
  <c r="AR154" i="8" a="1"/>
  <c r="AR154" i="8" s="1"/>
  <c r="AG155" i="8" a="1"/>
  <c r="AG155" i="8" s="1"/>
  <c r="X135" i="8" a="1"/>
  <c r="X135" i="8" s="1"/>
  <c r="AP124" i="8" a="1"/>
  <c r="AP124" i="8" s="1"/>
  <c r="V140" i="8" a="1"/>
  <c r="V140" i="8" s="1"/>
  <c r="K155" i="8" a="1"/>
  <c r="K155" i="8" s="1"/>
  <c r="B40" i="8" s="1"/>
  <c r="AC135" i="8" a="1"/>
  <c r="AC135" i="8" s="1"/>
  <c r="AD149" i="8" a="1"/>
  <c r="AD149" i="8" s="1"/>
  <c r="V137" i="8" a="1"/>
  <c r="V137" i="8" s="1"/>
  <c r="R155" i="8" a="1"/>
  <c r="R155" i="8" s="1"/>
  <c r="R151" i="8" a="1"/>
  <c r="R151" i="8" s="1"/>
  <c r="AK147" i="8" a="1"/>
  <c r="AK147" i="8" s="1"/>
  <c r="AB138" i="8" a="1"/>
  <c r="AB138" i="8" s="1"/>
  <c r="Z130" i="8" a="1"/>
  <c r="Z130" i="8" s="1"/>
  <c r="AF139" i="8" a="1"/>
  <c r="AF139" i="8" s="1"/>
  <c r="AR138" i="8" a="1"/>
  <c r="AR138" i="8" s="1"/>
  <c r="AQ120" i="8" a="1"/>
  <c r="AQ120" i="8" s="1"/>
  <c r="S149" i="8" a="1"/>
  <c r="S149" i="8" s="1"/>
  <c r="L132" i="8" a="1"/>
  <c r="L132" i="8" s="1"/>
  <c r="R154" i="8" a="1"/>
  <c r="R154" i="8" s="1"/>
  <c r="AB152" i="8" a="1"/>
  <c r="AB152" i="8" s="1"/>
  <c r="T155" i="8" a="1"/>
  <c r="T155" i="8" s="1"/>
  <c r="U131" i="8" a="1"/>
  <c r="U131" i="8" s="1"/>
  <c r="AI132" i="8" a="1"/>
  <c r="AI132" i="8" s="1"/>
  <c r="AF126" i="8" a="1"/>
  <c r="AF126" i="8" s="1"/>
  <c r="AM145" i="8" a="1"/>
  <c r="AM145" i="8" s="1"/>
  <c r="AQ145" i="8" a="1"/>
  <c r="AQ145" i="8" s="1"/>
  <c r="AO122" i="8" a="1"/>
  <c r="AO122" i="8" s="1"/>
  <c r="T148" i="8" a="1"/>
  <c r="T148" i="8" s="1"/>
  <c r="AS126" i="8" a="1"/>
  <c r="AS126" i="8" s="1"/>
  <c r="AF120" i="8" a="1"/>
  <c r="AF120" i="8" s="1"/>
  <c r="AN140" i="8" a="1"/>
  <c r="AN140" i="8" s="1"/>
  <c r="X139" i="8" a="1"/>
  <c r="X139" i="8" s="1"/>
  <c r="AC145" i="8" a="1"/>
  <c r="AC145" i="8" s="1"/>
  <c r="X151" i="8" a="1"/>
  <c r="X151" i="8" s="1"/>
  <c r="AN130" i="8" a="1"/>
  <c r="AN130" i="8" s="1"/>
  <c r="AR125" i="8" a="1"/>
  <c r="AR125" i="8" s="1"/>
  <c r="U145" i="8" a="1"/>
  <c r="U145" i="8" s="1"/>
  <c r="S141" i="8" a="1"/>
  <c r="S141" i="8" s="1"/>
  <c r="AR150" i="8" a="1"/>
  <c r="AR150" i="8" s="1"/>
  <c r="AQ138" i="8" a="1"/>
  <c r="AQ138" i="8" s="1"/>
  <c r="W121" i="8" a="1"/>
  <c r="W121" i="8" s="1"/>
  <c r="U129" i="8" a="1"/>
  <c r="U129" i="8" s="1"/>
  <c r="AB142" i="8" a="1"/>
  <c r="AB142" i="8" s="1"/>
  <c r="AJ144" i="8" a="1"/>
  <c r="AJ144" i="8" s="1"/>
  <c r="Y142" i="8" a="1"/>
  <c r="Y142" i="8" s="1"/>
  <c r="AR143" i="8" a="1"/>
  <c r="AR143" i="8" s="1"/>
  <c r="Y127" i="8" a="1"/>
  <c r="Y127" i="8" s="1"/>
  <c r="M125" i="8" a="1"/>
  <c r="M125" i="8" s="1"/>
  <c r="AR145" i="8" a="1"/>
  <c r="AR145" i="8" s="1"/>
  <c r="AN126" i="8" a="1"/>
  <c r="AN126" i="8" s="1"/>
  <c r="AF122" i="8" a="1"/>
  <c r="AF122" i="8" s="1"/>
  <c r="V131" i="8" a="1"/>
  <c r="V131" i="8" s="1"/>
  <c r="K140" i="8" a="1"/>
  <c r="K140" i="8" s="1"/>
  <c r="B25" i="8" s="1"/>
  <c r="AJ142" i="8" a="1"/>
  <c r="AJ142" i="8" s="1"/>
  <c r="V143" i="8" a="1"/>
  <c r="V143" i="8" s="1"/>
  <c r="AP137" i="8" a="1"/>
  <c r="AP137" i="8" s="1"/>
  <c r="AO130" i="8" a="1"/>
  <c r="AO130" i="8" s="1"/>
  <c r="AM155" i="8" a="1"/>
  <c r="AM155" i="8" s="1"/>
  <c r="AG152" i="8" a="1"/>
  <c r="AG152" i="8" s="1"/>
  <c r="M142" i="8" a="1"/>
  <c r="M142" i="8" s="1"/>
  <c r="D27" i="8" s="1"/>
  <c r="E27" i="8" s="1"/>
  <c r="AD143" i="8" a="1"/>
  <c r="AD143" i="8" s="1"/>
  <c r="AL154" i="8" a="1"/>
  <c r="AL154" i="8" s="1"/>
  <c r="AK135" i="8" a="1"/>
  <c r="AK135" i="8" s="1"/>
  <c r="AI121" i="8" a="1"/>
  <c r="AI121" i="8" s="1"/>
  <c r="AO154" i="8" a="1"/>
  <c r="AO154" i="8" s="1"/>
  <c r="AL143" i="8" a="1"/>
  <c r="AL143" i="8" s="1"/>
  <c r="M143" i="8" a="1"/>
  <c r="M143" i="8" s="1"/>
  <c r="D28" i="8" s="1"/>
  <c r="E28" i="8" s="1"/>
  <c r="X137" i="8" a="1"/>
  <c r="X137" i="8" s="1"/>
  <c r="AH140" i="8" a="1"/>
  <c r="AH140" i="8" s="1"/>
  <c r="AH151" i="8" a="1"/>
  <c r="AH151" i="8" s="1"/>
  <c r="AO120" i="8" a="1"/>
  <c r="AO120" i="8" s="1"/>
  <c r="AR131" i="8" a="1"/>
  <c r="AR131" i="8" s="1"/>
  <c r="AK130" i="8" a="1"/>
  <c r="AK130" i="8" s="1"/>
  <c r="AG153" i="8" a="1"/>
  <c r="AG153" i="8" s="1"/>
  <c r="V152" i="8" a="1"/>
  <c r="V152" i="8" s="1"/>
  <c r="L151" i="8" a="1"/>
  <c r="L151" i="8" s="1"/>
  <c r="C36" i="8" s="1"/>
  <c r="AI120" i="8" a="1"/>
  <c r="AI120" i="8" s="1"/>
  <c r="AK132" i="8" a="1"/>
  <c r="AK132" i="8" s="1"/>
  <c r="L148" i="8" a="1"/>
  <c r="L148" i="8" s="1"/>
  <c r="C33" i="8" s="1"/>
  <c r="AI124" i="8" a="1"/>
  <c r="AI124" i="8" s="1"/>
  <c r="AN134" i="8" a="1"/>
  <c r="AN134" i="8" s="1"/>
  <c r="AI143" i="8" a="1"/>
  <c r="AI143" i="8" s="1"/>
  <c r="X120" i="8" a="1"/>
  <c r="X120" i="8" s="1"/>
  <c r="AE125" i="8" a="1"/>
  <c r="AE125" i="8" s="1"/>
  <c r="L146" i="8" a="1"/>
  <c r="L146" i="8" s="1"/>
  <c r="C31" i="8" s="1"/>
  <c r="Z143" i="8" a="1"/>
  <c r="Z143" i="8" s="1"/>
  <c r="AP135" i="8" a="1"/>
  <c r="AP135" i="8" s="1"/>
  <c r="AJ152" i="8" a="1"/>
  <c r="AJ152" i="8" s="1"/>
  <c r="Z154" i="8" a="1"/>
  <c r="Z154" i="8" s="1"/>
  <c r="AI122" i="8" a="1"/>
  <c r="AI122" i="8" s="1"/>
  <c r="Y139" i="8" a="1"/>
  <c r="Y139" i="8" s="1"/>
  <c r="K143" i="8" a="1"/>
  <c r="K143" i="8" s="1"/>
  <c r="B28" i="8" s="1"/>
  <c r="AA126" i="8" a="1"/>
  <c r="AA126" i="8" s="1"/>
  <c r="M153" i="8" a="1"/>
  <c r="M153" i="8" s="1"/>
  <c r="D38" i="8" s="1"/>
  <c r="E38" i="8" s="1"/>
  <c r="AM136" i="8" a="1"/>
  <c r="AM136" i="8" s="1"/>
  <c r="AO127" i="8" a="1"/>
  <c r="AO127" i="8" s="1"/>
  <c r="AB137" i="8" a="1"/>
  <c r="AB137" i="8" s="1"/>
  <c r="AJ134" i="8" a="1"/>
  <c r="AJ134" i="8" s="1"/>
  <c r="AC132" i="8" a="1"/>
  <c r="AC132" i="8" s="1"/>
  <c r="V141" i="8" a="1"/>
  <c r="V141" i="8" s="1"/>
  <c r="T142" i="8" a="1"/>
  <c r="T142" i="8" s="1"/>
  <c r="AG135" i="8" a="1"/>
  <c r="AG135" i="8" s="1"/>
  <c r="AI139" i="8" a="1"/>
  <c r="AI139" i="8" s="1"/>
  <c r="AN127" i="8" a="1"/>
  <c r="AN127" i="8" s="1"/>
  <c r="AB122" i="8" a="1"/>
  <c r="AB122" i="8" s="1"/>
  <c r="AJ139" i="8" a="1"/>
  <c r="AJ139" i="8" s="1"/>
  <c r="M135" i="8" a="1"/>
  <c r="M135" i="8" s="1"/>
  <c r="V130" i="8" a="1"/>
  <c r="V130" i="8" s="1"/>
  <c r="AD134" i="8" a="1"/>
  <c r="AD134" i="8" s="1"/>
  <c r="AI141" i="8" a="1"/>
  <c r="AI141" i="8" s="1"/>
  <c r="AE137" i="8" a="1"/>
  <c r="AE137" i="8" s="1"/>
  <c r="V155" i="8" a="1"/>
  <c r="V155" i="8" s="1"/>
  <c r="AN149" i="8" a="1"/>
  <c r="AN149" i="8" s="1"/>
  <c r="AP125" i="8" a="1"/>
  <c r="AP125" i="8" s="1"/>
  <c r="AC143" i="8" a="1"/>
  <c r="AC143" i="8" s="1"/>
  <c r="AK143" i="8" a="1"/>
  <c r="AK143" i="8" s="1"/>
  <c r="M121" i="8" a="1"/>
  <c r="M121" i="8" s="1"/>
  <c r="AR135" i="8" a="1"/>
  <c r="AR135" i="8" s="1"/>
  <c r="V132" i="8" a="1"/>
  <c r="V132" i="8" s="1"/>
  <c r="U133" i="8" a="1"/>
  <c r="U133" i="8" s="1"/>
  <c r="K132" i="8" a="1"/>
  <c r="K132" i="8" s="1"/>
  <c r="B17" i="8" s="1"/>
  <c r="K147" i="8" a="1"/>
  <c r="K147" i="8" s="1"/>
  <c r="B32" i="8" s="1"/>
  <c r="AE143" i="8" a="1"/>
  <c r="AE143" i="8" s="1"/>
  <c r="AG154" i="8" a="1"/>
  <c r="AG154" i="8" s="1"/>
  <c r="AC124" i="8" a="1"/>
  <c r="AC124" i="8" s="1"/>
  <c r="AH149" i="8" a="1"/>
  <c r="AH149" i="8" s="1"/>
  <c r="U138" i="8" a="1"/>
  <c r="U138" i="8" s="1"/>
  <c r="AN138" i="8" a="1"/>
  <c r="AN138" i="8" s="1"/>
  <c r="V151" i="8" a="1"/>
  <c r="V151" i="8" s="1"/>
  <c r="K144" i="8" a="1"/>
  <c r="K144" i="8" s="1"/>
  <c r="B29" i="8" s="1"/>
  <c r="AF141" i="8" a="1"/>
  <c r="AF141" i="8" s="1"/>
  <c r="AC121" i="8" a="1"/>
  <c r="AC121" i="8" s="1"/>
  <c r="AS155" i="8" a="1"/>
  <c r="AS155" i="8" s="1"/>
  <c r="AB133" i="8" a="1"/>
  <c r="AB133" i="8" s="1"/>
  <c r="M130" i="8" a="1"/>
  <c r="M130" i="8" s="1"/>
  <c r="U127" i="8" a="1"/>
  <c r="U127" i="8" s="1"/>
  <c r="W126" i="8" a="1"/>
  <c r="W126" i="8" s="1"/>
  <c r="S139" i="8" a="1"/>
  <c r="S139" i="8" s="1"/>
  <c r="T124" i="8" a="1"/>
  <c r="T124" i="8" s="1"/>
  <c r="AA121" i="8" a="1"/>
  <c r="AA121" i="8" s="1"/>
  <c r="AL127" i="8" a="1"/>
  <c r="AL127" i="8" s="1"/>
  <c r="M131" i="8" a="1"/>
  <c r="M131" i="8" s="1"/>
  <c r="K126" i="8" a="1"/>
  <c r="K126" i="8" s="1"/>
  <c r="B11" i="8" s="1"/>
  <c r="AP127" i="8" a="1"/>
  <c r="AP127" i="8" s="1"/>
  <c r="AG122" i="8" a="1"/>
  <c r="AG122" i="8" s="1"/>
  <c r="R135" i="8" a="1"/>
  <c r="R135" i="8" s="1"/>
  <c r="AI150" i="8" a="1"/>
  <c r="AI150" i="8" s="1"/>
  <c r="AJ137" i="8" a="1"/>
  <c r="AJ137" i="8" s="1"/>
  <c r="AH126" i="8" a="1"/>
  <c r="AH126" i="8" s="1"/>
  <c r="AA134" i="8" a="1"/>
  <c r="AA134" i="8" s="1"/>
  <c r="Z126" i="8" a="1"/>
  <c r="Z126" i="8" s="1"/>
  <c r="R150" i="8" a="1"/>
  <c r="R150" i="8" s="1"/>
  <c r="R129" i="8" a="1"/>
  <c r="R129" i="8" s="1"/>
  <c r="W139" i="8" a="1"/>
  <c r="W139" i="8" s="1"/>
  <c r="AB129" i="8" a="1"/>
  <c r="AB129" i="8" s="1"/>
  <c r="AS150" i="8" a="1"/>
  <c r="AS150" i="8" s="1"/>
  <c r="Z120" i="8" a="1"/>
  <c r="Z120" i="8" s="1"/>
  <c r="AN152" i="8" a="1"/>
  <c r="AN152" i="8" s="1"/>
  <c r="AA120" i="8" a="1"/>
  <c r="AA120" i="8" s="1"/>
  <c r="K130" i="8" a="1"/>
  <c r="K130" i="8" s="1"/>
  <c r="B15" i="8" s="1"/>
  <c r="AG144" i="8" a="1"/>
  <c r="AG144" i="8" s="1"/>
  <c r="AR127" i="8" a="1"/>
  <c r="AR127" i="8" s="1"/>
  <c r="AI123" i="8" a="1"/>
  <c r="AI123" i="8" s="1"/>
  <c r="AH152" i="8" a="1"/>
  <c r="AH152" i="8" s="1"/>
  <c r="T144" i="8" a="1"/>
  <c r="T144" i="8" s="1"/>
  <c r="AA128" i="8" a="1"/>
  <c r="AA128" i="8" s="1"/>
  <c r="AN124" i="8" a="1"/>
  <c r="AN124" i="8" s="1"/>
  <c r="Z151" i="8" a="1"/>
  <c r="Z151" i="8" s="1"/>
  <c r="L143" i="8" a="1"/>
  <c r="L143" i="8" s="1"/>
  <c r="C28" i="8" s="1"/>
  <c r="R140" i="8" a="1"/>
  <c r="R140" i="8" s="1"/>
  <c r="X149" i="8" a="1"/>
  <c r="X149" i="8" s="1"/>
  <c r="AP131" i="8" a="1"/>
  <c r="AP131" i="8" s="1"/>
  <c r="AB134" i="8" a="1"/>
  <c r="AB134" i="8" s="1"/>
  <c r="AL135" i="8" a="1"/>
  <c r="AL135" i="8" s="1"/>
  <c r="S150" i="8" a="1"/>
  <c r="S150" i="8" s="1"/>
  <c r="AN128" i="8" a="1"/>
  <c r="AN128" i="8" s="1"/>
  <c r="X153" i="8" a="1"/>
  <c r="X153" i="8" s="1"/>
  <c r="R131" i="8" a="1"/>
  <c r="R131" i="8" s="1"/>
  <c r="K125" i="8" a="1"/>
  <c r="K125" i="8" s="1"/>
  <c r="B10" i="8" s="1"/>
  <c r="AJ130" i="8" a="1"/>
  <c r="AJ130" i="8" s="1"/>
  <c r="AE132" i="8" a="1"/>
  <c r="AE132" i="8" s="1"/>
  <c r="V129" i="8" a="1"/>
  <c r="V129" i="8" s="1"/>
  <c r="Y154" i="8" a="1"/>
  <c r="Y154" i="8" s="1"/>
  <c r="X146" i="8" a="1"/>
  <c r="X146" i="8" s="1"/>
  <c r="T129" i="8" a="1"/>
  <c r="T129" i="8" s="1"/>
  <c r="AB123" i="8" a="1"/>
  <c r="AB123" i="8" s="1"/>
  <c r="AJ138" i="8" a="1"/>
  <c r="AJ138" i="8" s="1"/>
  <c r="AS142" i="8" a="1"/>
  <c r="AS142" i="8" s="1"/>
  <c r="AS135" i="8" a="1"/>
  <c r="AS135" i="8" s="1"/>
  <c r="AG140" i="8" a="1"/>
  <c r="AG140" i="8" s="1"/>
  <c r="AF155" i="8" a="1"/>
  <c r="AF155" i="8" s="1"/>
  <c r="AC155" i="8" a="1"/>
  <c r="AC155" i="8" s="1"/>
  <c r="AL126" i="8" a="1"/>
  <c r="AL126" i="8" s="1"/>
  <c r="T153" i="8" a="1"/>
  <c r="T153" i="8" s="1"/>
  <c r="K139" i="8" a="1"/>
  <c r="K139" i="8" s="1"/>
  <c r="B24" i="8" s="1"/>
  <c r="AQ153" i="8" a="1"/>
  <c r="AQ153" i="8" s="1"/>
  <c r="AG147" i="8" a="1"/>
  <c r="AG147" i="8" s="1"/>
  <c r="T151" i="8" a="1"/>
  <c r="T151" i="8" s="1"/>
  <c r="AF138" i="8" a="1"/>
  <c r="AF138" i="8" s="1"/>
  <c r="AH150" i="8" a="1"/>
  <c r="AH150" i="8" s="1"/>
  <c r="K135" i="8" a="1"/>
  <c r="K135" i="8" s="1"/>
  <c r="B20" i="8" s="1"/>
  <c r="AN142" i="8" a="1"/>
  <c r="AN142" i="8" s="1"/>
  <c r="V127" i="8" a="1"/>
  <c r="V127" i="8" s="1"/>
  <c r="M126" i="8" a="1"/>
  <c r="M126" i="8" s="1"/>
  <c r="Z122" i="8" a="1"/>
  <c r="Z122" i="8" s="1"/>
  <c r="AI129" i="8" a="1"/>
  <c r="AI129" i="8" s="1"/>
  <c r="W125" i="8" a="1"/>
  <c r="W125" i="8" s="1"/>
  <c r="AJ149" i="8" a="1"/>
  <c r="AJ149" i="8" s="1"/>
  <c r="AM131" i="8" a="1"/>
  <c r="AM131" i="8" s="1"/>
  <c r="T121" i="8" a="1"/>
  <c r="T121" i="8" s="1"/>
  <c r="AR148" i="8" a="1"/>
  <c r="AR148" i="8" s="1"/>
  <c r="U128" i="8" a="1"/>
  <c r="U128" i="8" s="1"/>
  <c r="Z141" i="8" a="1"/>
  <c r="Z141" i="8" s="1"/>
  <c r="Y122" i="8" a="1"/>
  <c r="Y122" i="8" s="1"/>
  <c r="M148" i="8" a="1"/>
  <c r="M148" i="8" s="1"/>
  <c r="D33" i="8" s="1"/>
  <c r="E33" i="8" s="1"/>
  <c r="AE136" i="8" a="1"/>
  <c r="AE136" i="8" s="1"/>
  <c r="Y151" i="8" a="1"/>
  <c r="Y151" i="8" s="1"/>
  <c r="AJ122" i="8" a="1"/>
  <c r="AJ122" i="8" s="1"/>
  <c r="W144" i="8" a="1"/>
  <c r="W144" i="8" s="1"/>
  <c r="L121" i="8" a="1"/>
  <c r="L121" i="8" s="1"/>
  <c r="AH125" i="8" a="1"/>
  <c r="AH125" i="8" s="1"/>
  <c r="AN131" i="8" a="1"/>
  <c r="AN131" i="8" s="1"/>
  <c r="W136" i="8" a="1"/>
  <c r="W136" i="8" s="1"/>
  <c r="Z155" i="8" a="1"/>
  <c r="Z155" i="8" s="1"/>
  <c r="AD124" i="8" a="1"/>
  <c r="AD124" i="8" s="1"/>
  <c r="AQ140" i="8" a="1"/>
  <c r="AQ140" i="8" s="1"/>
  <c r="V139" i="8" a="1"/>
  <c r="V139" i="8" s="1"/>
  <c r="T120" i="8" a="1"/>
  <c r="T120" i="8" s="1"/>
  <c r="AO140" i="8" a="1"/>
  <c r="AO140" i="8" s="1"/>
  <c r="AH120" i="8" a="1"/>
  <c r="AH120" i="8" s="1"/>
  <c r="R134" i="8" a="1"/>
  <c r="R134" i="8" s="1"/>
  <c r="Z140" i="8" a="1"/>
  <c r="Z140" i="8" s="1"/>
  <c r="AO141" i="8" a="1"/>
  <c r="AO141" i="8" s="1"/>
  <c r="AO152" i="8" a="1"/>
  <c r="AO152" i="8" s="1"/>
  <c r="AK126" i="8" a="1"/>
  <c r="AK126" i="8" s="1"/>
  <c r="W138" i="8" a="1"/>
  <c r="W138" i="8" s="1"/>
  <c r="AK140" i="8" a="1"/>
  <c r="AK140" i="8" s="1"/>
  <c r="AI151" i="8" a="1"/>
  <c r="AI151" i="8" s="1"/>
  <c r="Z146" i="8" a="1"/>
  <c r="Z146" i="8" s="1"/>
  <c r="AJ120" i="8" a="1"/>
  <c r="AJ120" i="8" s="1"/>
  <c r="AC133" i="8" a="1"/>
  <c r="AC133" i="8" s="1"/>
  <c r="W137" i="8" a="1"/>
  <c r="W137" i="8" s="1"/>
  <c r="T134" i="8" a="1"/>
  <c r="T134" i="8" s="1"/>
  <c r="L139" i="8" a="1"/>
  <c r="L139" i="8" s="1"/>
  <c r="C24" i="8" s="1"/>
  <c r="AF137" i="8" a="1"/>
  <c r="AF137" i="8" s="1"/>
  <c r="L153" i="8" a="1"/>
  <c r="L153" i="8" s="1"/>
  <c r="C38" i="8" s="1"/>
  <c r="AC137" i="8" a="1"/>
  <c r="AC137" i="8" s="1"/>
  <c r="AI145" i="8" a="1"/>
  <c r="AI145" i="8" s="1"/>
  <c r="AO150" i="8" a="1"/>
  <c r="AO150" i="8" s="1"/>
  <c r="AS145" i="8" a="1"/>
  <c r="AS145" i="8" s="1"/>
  <c r="AH137" i="8" a="1"/>
  <c r="AH137" i="8" s="1"/>
  <c r="L128" i="8" a="1"/>
  <c r="L128" i="8" s="1"/>
  <c r="AI148" i="8" a="1"/>
  <c r="AI148" i="8" s="1"/>
  <c r="AN153" i="8" a="1"/>
  <c r="AN153" i="8" s="1"/>
  <c r="AQ137" i="8" a="1"/>
  <c r="AQ137" i="8" s="1"/>
  <c r="Y120" i="8" a="1"/>
  <c r="Y120" i="8" s="1"/>
  <c r="S133" i="8" a="1"/>
  <c r="S133" i="8" s="1"/>
  <c r="AF144" i="8" a="1"/>
  <c r="AF144" i="8" s="1"/>
  <c r="AK128" i="8" a="1"/>
  <c r="AK128" i="8" s="1"/>
  <c r="M127" i="8" a="1"/>
  <c r="M127" i="8" s="1"/>
  <c r="V138" i="8" a="1"/>
  <c r="V138" i="8" s="1"/>
  <c r="AG134" i="8" a="1"/>
  <c r="AG134" i="8" s="1"/>
  <c r="AF131" i="8" a="1"/>
  <c r="AF131" i="8" s="1"/>
  <c r="AO134" i="8" a="1"/>
  <c r="AO134" i="8" s="1"/>
  <c r="AI130" i="8" a="1"/>
  <c r="AI130" i="8" s="1"/>
  <c r="X123" i="8" a="1"/>
  <c r="X123" i="8" s="1"/>
  <c r="AM141" i="8" a="1"/>
  <c r="AM141" i="8" s="1"/>
  <c r="AK120" i="8" a="1"/>
  <c r="AK120" i="8" s="1"/>
  <c r="AG142" i="8" a="1"/>
  <c r="AG142" i="8" s="1"/>
  <c r="T131" i="8" a="1"/>
  <c r="T131" i="8" s="1"/>
  <c r="AJ131" i="8" a="1"/>
  <c r="AJ131" i="8" s="1"/>
  <c r="T132" i="8" a="1"/>
  <c r="T132" i="8" s="1"/>
  <c r="AR124" i="8" a="1"/>
  <c r="AR124" i="8" s="1"/>
  <c r="S124" i="8" a="1"/>
  <c r="S124" i="8" s="1"/>
  <c r="AO148" i="8" a="1"/>
  <c r="AO148" i="8" s="1"/>
  <c r="AE151" i="8" a="1"/>
  <c r="AE151" i="8" s="1"/>
  <c r="Y141" i="8" a="1"/>
  <c r="Y141" i="8" s="1"/>
  <c r="AS151" i="8" a="1"/>
  <c r="AS151" i="8" s="1"/>
  <c r="AS154" i="8" a="1"/>
  <c r="AS154" i="8" s="1"/>
  <c r="U139" i="8" a="1"/>
  <c r="U139" i="8" s="1"/>
  <c r="AK129" i="8" a="1"/>
  <c r="AK129" i="8" s="1"/>
  <c r="K151" i="8" a="1"/>
  <c r="K151" i="8" s="1"/>
  <c r="B36" i="8" s="1"/>
  <c r="AR132" i="8" a="1"/>
  <c r="AR132" i="8" s="1"/>
  <c r="AJ150" i="8" a="1"/>
  <c r="AJ150" i="8" s="1"/>
  <c r="Y125" i="8" a="1"/>
  <c r="Y125" i="8" s="1"/>
  <c r="T140" i="8" a="1"/>
  <c r="T140" i="8" s="1"/>
  <c r="AM149" i="8" a="1"/>
  <c r="AM149" i="8" s="1"/>
  <c r="AH154" i="8" a="1"/>
  <c r="AH154" i="8" s="1"/>
  <c r="AA142" i="8" a="1"/>
  <c r="AA142" i="8" s="1"/>
  <c r="AM124" i="8" a="1"/>
  <c r="AM124" i="8" s="1"/>
  <c r="S155" i="8" a="1"/>
  <c r="S155" i="8" s="1"/>
  <c r="U149" i="8" a="1"/>
  <c r="U149" i="8" s="1"/>
  <c r="K129" i="8" a="1"/>
  <c r="K129" i="8" s="1"/>
  <c r="B14" i="8" s="1"/>
  <c r="AQ143" i="8" a="1"/>
  <c r="AQ143" i="8" s="1"/>
  <c r="AL146" i="8" a="1"/>
  <c r="AL146" i="8" s="1"/>
  <c r="AJ141" i="8" a="1"/>
  <c r="AJ141" i="8" s="1"/>
  <c r="AJ136" i="8" a="1"/>
  <c r="AJ136" i="8" s="1"/>
  <c r="AH132" i="8" a="1"/>
  <c r="AH132" i="8" s="1"/>
  <c r="AR151" i="8" a="1"/>
  <c r="AR151" i="8" s="1"/>
  <c r="L144" i="8" a="1"/>
  <c r="L144" i="8" s="1"/>
  <c r="C29" i="8" s="1"/>
  <c r="AS123" i="8" a="1"/>
  <c r="AS123" i="8" s="1"/>
  <c r="U151" i="8" a="1"/>
  <c r="U151" i="8" s="1"/>
  <c r="AO129" i="8" a="1"/>
  <c r="AO129" i="8" s="1"/>
  <c r="AA124" i="8" a="1"/>
  <c r="AA124" i="8" s="1"/>
  <c r="AH135" i="8" a="1"/>
  <c r="AH135" i="8" s="1"/>
  <c r="W149" i="8" a="1"/>
  <c r="W149" i="8" s="1"/>
  <c r="AM125" i="8" a="1"/>
  <c r="AM125" i="8" s="1"/>
  <c r="AH122" i="8" a="1"/>
  <c r="AH122" i="8" s="1"/>
  <c r="AK153" i="8" a="1"/>
  <c r="AK153" i="8" s="1"/>
  <c r="AC154" i="8" a="1"/>
  <c r="AC154" i="8" s="1"/>
  <c r="X129" i="8" a="1"/>
  <c r="X129" i="8" s="1"/>
  <c r="S144" i="8" a="1"/>
  <c r="S144" i="8" s="1"/>
  <c r="AB154" i="8" a="1"/>
  <c r="AB154" i="8" s="1"/>
  <c r="M155" i="8" a="1"/>
  <c r="M155" i="8" s="1"/>
  <c r="D40" i="8" s="1"/>
  <c r="E40" i="8" s="1"/>
  <c r="AG137" i="8" a="1"/>
  <c r="AG137" i="8" s="1"/>
  <c r="AS136" i="8" a="1"/>
  <c r="AS136" i="8" s="1"/>
  <c r="AF140" i="8" a="1"/>
  <c r="AF140" i="8" s="1"/>
  <c r="AN137" i="8" a="1"/>
  <c r="AN137" i="8" s="1"/>
  <c r="Y129" i="8" a="1"/>
  <c r="Y129" i="8" s="1"/>
  <c r="T154" i="8" a="1"/>
  <c r="T154" i="8" s="1"/>
  <c r="Z148" i="8" a="1"/>
  <c r="Z148" i="8" s="1"/>
  <c r="AN146" i="8" a="1"/>
  <c r="AN146" i="8" s="1"/>
  <c r="AS121" i="8" a="1"/>
  <c r="AS121" i="8" s="1"/>
  <c r="AN136" i="8" a="1"/>
  <c r="AN136" i="8" s="1"/>
  <c r="Z133" i="8" a="1"/>
  <c r="Z133" i="8" s="1"/>
  <c r="AD131" i="8" a="1"/>
  <c r="AD131" i="8" s="1"/>
  <c r="AA141" i="8" a="1"/>
  <c r="AA141" i="8" s="1"/>
  <c r="AS146" i="8" a="1"/>
  <c r="AS146" i="8" s="1"/>
  <c r="L120" i="8" a="1"/>
  <c r="L120" i="8" s="1"/>
  <c r="AQ124" i="8" a="1"/>
  <c r="AQ124" i="8" s="1"/>
  <c r="X152" i="8" a="1"/>
  <c r="X152" i="8" s="1"/>
  <c r="AF134" i="8" a="1"/>
  <c r="AF134" i="8" s="1"/>
  <c r="AH130" i="8" a="1"/>
  <c r="AH130" i="8" s="1"/>
  <c r="M120" i="8" a="1"/>
  <c r="M120" i="8" s="1"/>
  <c r="AG136" i="8" a="1"/>
  <c r="AG136" i="8" s="1"/>
  <c r="AA143" i="8" a="1"/>
  <c r="AA143" i="8" s="1"/>
  <c r="Z131" i="8" a="1"/>
  <c r="Z131" i="8" s="1"/>
  <c r="AA149" i="8" a="1"/>
  <c r="AA149" i="8" s="1"/>
  <c r="AR147" i="8" a="1"/>
  <c r="AR147" i="8" s="1"/>
  <c r="AQ136" i="8" a="1"/>
  <c r="AQ136" i="8" s="1"/>
  <c r="AR126" i="8" a="1"/>
  <c r="AR126" i="8" s="1"/>
  <c r="AL130" i="8" a="1"/>
  <c r="AL130" i="8" s="1"/>
  <c r="AM130" i="8" a="1"/>
  <c r="AM130" i="8" s="1"/>
  <c r="AJ135" i="8" a="1"/>
  <c r="AJ135" i="8" s="1"/>
  <c r="AK133" i="8" a="1"/>
  <c r="AK133" i="8" s="1"/>
  <c r="AC120" i="8" a="1"/>
  <c r="AC120" i="8" s="1"/>
  <c r="X127" i="8" a="1"/>
  <c r="X127" i="8" s="1"/>
  <c r="AD140" i="8" a="1"/>
  <c r="AD140" i="8" s="1"/>
  <c r="AN132" i="8" a="1"/>
  <c r="AN132" i="8" s="1"/>
  <c r="AL150" i="8" a="1"/>
  <c r="AL150" i="8" s="1"/>
  <c r="AL128" i="8" a="1"/>
  <c r="AL128" i="8" s="1"/>
  <c r="AM133" i="8" a="1"/>
  <c r="AM133" i="8" s="1"/>
  <c r="AI131" i="8" a="1"/>
  <c r="AI131" i="8" s="1"/>
  <c r="AB147" i="8" a="1"/>
  <c r="AB147" i="8" s="1"/>
  <c r="V147" i="8" a="1"/>
  <c r="V147" i="8" s="1"/>
  <c r="M139" i="8" a="1"/>
  <c r="M139" i="8" s="1"/>
  <c r="D24" i="8" s="1"/>
  <c r="E24" i="8" s="1"/>
  <c r="V122" i="8" a="1"/>
  <c r="V122" i="8" s="1"/>
  <c r="AP147" i="8" a="1"/>
  <c r="AP147" i="8" s="1"/>
  <c r="AO131" i="8" a="1"/>
  <c r="AO131" i="8" s="1"/>
  <c r="AI144" i="8" a="1"/>
  <c r="AI144" i="8" s="1"/>
  <c r="AH127" i="8" a="1"/>
  <c r="AH127" i="8" s="1"/>
  <c r="AQ129" i="8" a="1"/>
  <c r="AQ129" i="8" s="1"/>
  <c r="AH141" i="8" a="1"/>
  <c r="AH141" i="8" s="1"/>
  <c r="AK121" i="8" a="1"/>
  <c r="AK121" i="8" s="1"/>
  <c r="AB146" i="8" a="1"/>
  <c r="AB146" i="8" s="1"/>
  <c r="AN125" i="8" a="1"/>
  <c r="AN125" i="8" s="1"/>
  <c r="AO142" i="8" a="1"/>
  <c r="AO142" i="8" s="1"/>
  <c r="R142" i="8" a="1"/>
  <c r="R142" i="8" s="1"/>
  <c r="AB125" i="8" a="1"/>
  <c r="AB125" i="8" s="1"/>
  <c r="V134" i="8" a="1"/>
  <c r="V134" i="8" s="1"/>
  <c r="AA147" i="8" a="1"/>
  <c r="AA147" i="8" s="1"/>
  <c r="AK125" i="8" a="1"/>
  <c r="AK125" i="8" s="1"/>
  <c r="T130" i="8" a="1"/>
  <c r="T130" i="8" s="1"/>
  <c r="L134" i="8" a="1"/>
  <c r="L134" i="8" s="1"/>
  <c r="AB153" i="8" a="1"/>
  <c r="AB153" i="8" s="1"/>
  <c r="AA131" i="8" a="1"/>
  <c r="AA131" i="8" s="1"/>
  <c r="AR152" i="8" a="1"/>
  <c r="AR152" i="8" s="1"/>
  <c r="AL155" i="8" a="1"/>
  <c r="AL155" i="8" s="1"/>
  <c r="AB120" i="8" a="1"/>
  <c r="AB120" i="8" s="1"/>
  <c r="AM146" i="8" a="1"/>
  <c r="AM146" i="8" s="1"/>
  <c r="AK151" i="8" a="1"/>
  <c r="AK151" i="8" s="1"/>
  <c r="AR121" i="8" a="1"/>
  <c r="AR121" i="8" s="1"/>
  <c r="AL139" i="8" a="1"/>
  <c r="AL139" i="8" s="1"/>
  <c r="R123" i="8" a="1"/>
  <c r="R123" i="8" s="1"/>
  <c r="AR144" i="8" a="1"/>
  <c r="AR144" i="8" s="1"/>
  <c r="AQ133" i="8" a="1"/>
  <c r="AQ133" i="8" s="1"/>
  <c r="AS127" i="8" a="1"/>
  <c r="AS127" i="8" s="1"/>
  <c r="AQ126" i="8" a="1"/>
  <c r="AQ126" i="8" s="1"/>
  <c r="K142" i="8" a="1"/>
  <c r="K142" i="8" s="1"/>
  <c r="B27" i="8" s="1"/>
  <c r="U137" i="8" a="1"/>
  <c r="U137" i="8" s="1"/>
  <c r="AK150" i="8" a="1"/>
  <c r="AK150" i="8" s="1"/>
  <c r="AA122" i="8" a="1"/>
  <c r="AA122" i="8" s="1"/>
  <c r="AK131" i="8" a="1"/>
  <c r="AK131" i="8" s="1"/>
  <c r="AI134" i="8" a="1"/>
  <c r="AI134" i="8" s="1"/>
  <c r="AM128" i="8" a="1"/>
  <c r="AM128" i="8" s="1"/>
  <c r="AL136" i="8" a="1"/>
  <c r="AL136" i="8" s="1"/>
  <c r="AM127" i="8" a="1"/>
  <c r="AM127" i="8" s="1"/>
  <c r="AM151" i="8" a="1"/>
  <c r="AM151" i="8" s="1"/>
  <c r="W154" i="8" a="1"/>
  <c r="W154" i="8" s="1"/>
  <c r="Y140" i="8" a="1"/>
  <c r="Y140" i="8" s="1"/>
  <c r="W132" i="8" a="1"/>
  <c r="W132" i="8" s="1"/>
  <c r="S127" i="8" a="1"/>
  <c r="S127" i="8" s="1"/>
  <c r="W153" i="8" a="1"/>
  <c r="W153" i="8" s="1"/>
  <c r="V150" i="8" a="1"/>
  <c r="V150" i="8" s="1"/>
  <c r="AR123" i="8" a="1"/>
  <c r="AR123" i="8" s="1"/>
  <c r="L131" i="8" a="1"/>
  <c r="L131" i="8" s="1"/>
  <c r="C16" i="8" s="1"/>
  <c r="V126" i="8" a="1"/>
  <c r="V126" i="8" s="1"/>
  <c r="AC153" i="8" a="1"/>
  <c r="AC153" i="8" s="1"/>
  <c r="AG149" i="8" a="1"/>
  <c r="AG149" i="8" s="1"/>
  <c r="AM134" i="8" a="1"/>
  <c r="AM134" i="8" s="1"/>
  <c r="W130" i="8" a="1"/>
  <c r="W130" i="8" s="1"/>
  <c r="AI135" i="8" a="1"/>
  <c r="AI135" i="8" s="1"/>
  <c r="AA154" i="8" a="1"/>
  <c r="AA154" i="8" s="1"/>
  <c r="X130" i="8" a="1"/>
  <c r="X130" i="8" s="1"/>
  <c r="AA132" i="8" a="1"/>
  <c r="AA132" i="8" s="1"/>
  <c r="L137" i="8" a="1"/>
  <c r="L137" i="8" s="1"/>
  <c r="C22" i="8" s="1"/>
  <c r="AK155" i="8" a="1"/>
  <c r="AK155" i="8" s="1"/>
  <c r="AB155" i="8" a="1"/>
  <c r="AB155" i="8" s="1"/>
  <c r="AD154" i="8" a="1"/>
  <c r="AD154" i="8" s="1"/>
  <c r="T135" i="8" a="1"/>
  <c r="T135" i="8" s="1"/>
  <c r="U144" i="8" a="1"/>
  <c r="U144" i="8" s="1"/>
  <c r="U122" i="8" a="1"/>
  <c r="U122" i="8" s="1"/>
  <c r="AP136" i="8" a="1"/>
  <c r="AP136" i="8" s="1"/>
  <c r="AR130" i="8" a="1"/>
  <c r="AR130" i="8" s="1"/>
  <c r="Z129" i="8" a="1"/>
  <c r="Z129" i="8" s="1"/>
  <c r="W152" i="8" a="1"/>
  <c r="W152" i="8" s="1"/>
  <c r="AQ149" i="8" a="1"/>
  <c r="AQ149" i="8" s="1"/>
  <c r="K149" i="8" a="1"/>
  <c r="K149" i="8" s="1"/>
  <c r="B34" i="8" s="1"/>
  <c r="T149" i="8" a="1"/>
  <c r="T149" i="8" s="1"/>
  <c r="AI142" i="8" a="1"/>
  <c r="AI142" i="8" s="1"/>
  <c r="AN145" i="8" a="1"/>
  <c r="AN145" i="8" s="1"/>
  <c r="W143" i="8" a="1"/>
  <c r="W143" i="8" s="1"/>
  <c r="AD135" i="8" a="1"/>
  <c r="AD135" i="8" s="1"/>
  <c r="AP132" i="8" a="1"/>
  <c r="AP132" i="8" s="1"/>
  <c r="AM120" i="8" a="1"/>
  <c r="AM120" i="8" s="1"/>
  <c r="AA137" i="8" a="1"/>
  <c r="AA137" i="8" s="1"/>
  <c r="K153" i="8" a="1"/>
  <c r="K153" i="8" s="1"/>
  <c r="B38" i="8" s="1"/>
  <c r="AK123" i="8" a="1"/>
  <c r="AK123" i="8" s="1"/>
  <c r="AG126" i="8" a="1"/>
  <c r="AG126" i="8" s="1"/>
  <c r="AN129" i="8" a="1"/>
  <c r="AN129" i="8" s="1"/>
  <c r="AM129" i="8" a="1"/>
  <c r="AM129" i="8" s="1"/>
  <c r="AF152" i="8" a="1"/>
  <c r="AF152" i="8" s="1"/>
  <c r="AA148" i="8" a="1"/>
  <c r="AA148" i="8" s="1"/>
  <c r="L136" i="8" a="1"/>
  <c r="L136" i="8" s="1"/>
  <c r="C21" i="8" s="1"/>
  <c r="Z136" i="8" a="1"/>
  <c r="Z136" i="8" s="1"/>
  <c r="AH145" i="8" a="1"/>
  <c r="AH145" i="8" s="1"/>
  <c r="AC127" i="8" a="1"/>
  <c r="AC127" i="8" s="1"/>
  <c r="M147" i="8" a="1"/>
  <c r="M147" i="8" s="1"/>
  <c r="D32" i="8" s="1"/>
  <c r="E32" i="8" s="1"/>
  <c r="AI146" i="8" a="1"/>
  <c r="AI146" i="8" s="1"/>
  <c r="Y130" i="8" a="1"/>
  <c r="Y130" i="8" s="1"/>
  <c r="AE127" i="8" a="1"/>
  <c r="AE127" i="8" s="1"/>
  <c r="AL121" i="8" a="1"/>
  <c r="AL121" i="8" s="1"/>
  <c r="AQ146" i="8" a="1"/>
  <c r="AQ146" i="8" s="1"/>
  <c r="V133" i="8" a="1"/>
  <c r="V133" i="8" s="1"/>
  <c r="AK134" i="8" a="1"/>
  <c r="AK134" i="8" s="1"/>
  <c r="K154" i="8" a="1"/>
  <c r="K154" i="8" s="1"/>
  <c r="B39" i="8" s="1"/>
  <c r="AE152" i="8" a="1"/>
  <c r="AE152" i="8" s="1"/>
  <c r="AC126" i="8" a="1"/>
  <c r="AC126" i="8" s="1"/>
  <c r="W134" i="8" a="1"/>
  <c r="W134" i="8" s="1"/>
  <c r="AD127" i="8" a="1"/>
  <c r="AD127" i="8" s="1"/>
  <c r="AN148" i="8" a="1"/>
  <c r="AN148" i="8" s="1"/>
  <c r="AK146" i="8" a="1"/>
  <c r="AK146" i="8" s="1"/>
  <c r="AO135" i="8" a="1"/>
  <c r="AO135" i="8" s="1"/>
  <c r="AL124" i="8" a="1"/>
  <c r="AL124" i="8" s="1"/>
  <c r="AO133" i="8" a="1"/>
  <c r="AO133" i="8" s="1"/>
  <c r="AP134" i="8" a="1"/>
  <c r="AP134" i="8" s="1"/>
  <c r="Z139" i="8" a="1"/>
  <c r="Z139" i="8" s="1"/>
  <c r="AH124" i="8" a="1"/>
  <c r="AH124" i="8" s="1"/>
  <c r="X121" i="8" a="1"/>
  <c r="X121" i="8" s="1"/>
  <c r="AD145" i="8" a="1"/>
  <c r="AD145" i="8" s="1"/>
  <c r="AQ121" i="8" a="1"/>
  <c r="AQ121" i="8" s="1"/>
  <c r="AB150" i="8" a="1"/>
  <c r="AB150" i="8" s="1"/>
  <c r="V128" i="8" a="1"/>
  <c r="V128" i="8" s="1"/>
  <c r="AG125" i="8" a="1"/>
  <c r="AG125" i="8" s="1"/>
  <c r="AQ139" i="8" a="1"/>
  <c r="AQ139" i="8" s="1"/>
  <c r="W135" i="8" a="1"/>
  <c r="W135" i="8" s="1"/>
  <c r="K122" i="8" a="1"/>
  <c r="K122" i="8" s="1"/>
  <c r="B7" i="8" s="1"/>
  <c r="AM138" i="8" a="1"/>
  <c r="AM138" i="8" s="1"/>
  <c r="W145" i="8" a="1"/>
  <c r="W145" i="8" s="1"/>
  <c r="AE154" i="8" a="1"/>
  <c r="AE154" i="8" s="1"/>
  <c r="AO128" i="8" a="1"/>
  <c r="AO128" i="8" s="1"/>
  <c r="AD133" i="8" a="1"/>
  <c r="AD133" i="8" s="1"/>
  <c r="AH144" i="8" a="1"/>
  <c r="AH144" i="8" s="1"/>
  <c r="AF127" i="8" a="1"/>
  <c r="AF127" i="8" s="1"/>
  <c r="S146" i="8" a="1"/>
  <c r="S146" i="8" s="1"/>
  <c r="X154" i="8" a="1"/>
  <c r="X154" i="8" s="1"/>
  <c r="L125" i="8" a="1"/>
  <c r="L125" i="8" s="1"/>
  <c r="AO153" i="8" a="1"/>
  <c r="AO153" i="8" s="1"/>
  <c r="AM144" i="8" a="1"/>
  <c r="AM144" i="8" s="1"/>
  <c r="R130" i="8" a="1"/>
  <c r="R130" i="8" s="1"/>
  <c r="AO123" i="8" a="1"/>
  <c r="AO123" i="8" s="1"/>
  <c r="AA125" i="8" a="1"/>
  <c r="AA125" i="8" s="1"/>
  <c r="AM143" i="8" a="1"/>
  <c r="AM143" i="8" s="1"/>
  <c r="X138" i="8" a="1"/>
  <c r="X138" i="8" s="1"/>
  <c r="AI136" i="8" a="1"/>
  <c r="AI136" i="8" s="1"/>
  <c r="S152" i="8" a="1"/>
  <c r="S152" i="8" s="1"/>
  <c r="AS149" i="8" a="1"/>
  <c r="AS149" i="8" s="1"/>
  <c r="U132" i="8" a="1"/>
  <c r="U132" i="8" s="1"/>
  <c r="AK149" i="8" a="1"/>
  <c r="AK149" i="8" s="1"/>
  <c r="AH133" i="8" a="1"/>
  <c r="AH133" i="8" s="1"/>
  <c r="W129" i="8" a="1"/>
  <c r="W129" i="8" s="1"/>
  <c r="S134" i="8" a="1"/>
  <c r="S134" i="8" s="1"/>
  <c r="AL152" i="8" a="1"/>
  <c r="AL152" i="8" s="1"/>
  <c r="R145" i="8" a="1"/>
  <c r="R145" i="8" s="1"/>
  <c r="AE124" i="8" a="1"/>
  <c r="AE124" i="8" s="1"/>
  <c r="AF136" i="8" a="1"/>
  <c r="AF136" i="8" s="1"/>
  <c r="Y137" i="8" a="1"/>
  <c r="Y137" i="8" s="1"/>
  <c r="AK139" i="8" a="1"/>
  <c r="AK139" i="8" s="1"/>
  <c r="AE140" i="8" a="1"/>
  <c r="AE140" i="8" s="1"/>
  <c r="AM153" i="8" a="1"/>
  <c r="AM153" i="8" s="1"/>
  <c r="AS134" i="8" a="1"/>
  <c r="AS134" i="8" s="1"/>
  <c r="M151" i="8" a="1"/>
  <c r="M151" i="8" s="1"/>
  <c r="D36" i="8" s="1"/>
  <c r="E36" i="8" s="1"/>
  <c r="Z132" i="8" a="1"/>
  <c r="Z132" i="8" s="1"/>
  <c r="Z153" i="8" a="1"/>
  <c r="Z153" i="8" s="1"/>
  <c r="Z147" i="8" a="1"/>
  <c r="Z147" i="8" s="1"/>
  <c r="U140" i="8" a="1"/>
  <c r="U140" i="8" s="1"/>
  <c r="AB144" i="8" a="1"/>
  <c r="AB144" i="8" s="1"/>
  <c r="W150" i="8" a="1"/>
  <c r="W150" i="8" s="1"/>
  <c r="AL141" i="8" a="1"/>
  <c r="AL141" i="8" s="1"/>
  <c r="AI127" i="8" a="1"/>
  <c r="AI127" i="8" s="1"/>
  <c r="R152" i="8" a="1"/>
  <c r="R152" i="8" s="1"/>
  <c r="W140" i="8" a="1"/>
  <c r="W140" i="8" s="1"/>
  <c r="AE128" i="8" a="1"/>
  <c r="AE128" i="8" s="1"/>
  <c r="AM135" i="8" a="1"/>
  <c r="AM135" i="8" s="1"/>
  <c r="S130" i="8" a="1"/>
  <c r="S130" i="8" s="1"/>
  <c r="AM137" i="8" a="1"/>
  <c r="AM137" i="8" s="1"/>
  <c r="M138" i="8" a="1"/>
  <c r="M138" i="8" s="1"/>
  <c r="D23" i="8" s="1"/>
  <c r="E23" i="8" s="1"/>
  <c r="AH121" i="8" a="1"/>
  <c r="AH121" i="8" s="1"/>
  <c r="W142" i="8" a="1"/>
  <c r="W142" i="8" s="1"/>
  <c r="AL140" i="8" a="1"/>
  <c r="AL140" i="8" s="1"/>
  <c r="AL125" i="8" a="1"/>
  <c r="AL125" i="8" s="1"/>
  <c r="AG150" i="8" a="1"/>
  <c r="AG150" i="8" s="1"/>
  <c r="AC128" i="8" a="1"/>
  <c r="AC128" i="8" s="1"/>
  <c r="X128" i="8" a="1"/>
  <c r="X128" i="8" s="1"/>
  <c r="AE126" i="8" a="1"/>
  <c r="AE126" i="8" s="1"/>
  <c r="V146" i="8" a="1"/>
  <c r="V146" i="8" s="1"/>
  <c r="AD129" i="8" a="1"/>
  <c r="AD129" i="8" s="1"/>
  <c r="AD120" i="8" a="1"/>
  <c r="AD120" i="8" s="1"/>
  <c r="AD139" i="8" a="1"/>
  <c r="AD139" i="8" s="1"/>
  <c r="AP126" i="8" a="1"/>
  <c r="AP126" i="8" s="1"/>
  <c r="AD147" i="8" a="1"/>
  <c r="AD147" i="8" s="1"/>
  <c r="AQ122" i="8" a="1"/>
  <c r="AQ122" i="8" s="1"/>
  <c r="AD148" i="8" a="1"/>
  <c r="AD148" i="8" s="1"/>
  <c r="V135" i="8" a="1"/>
  <c r="V135" i="8" s="1"/>
  <c r="AF142" i="8" a="1"/>
  <c r="AF142" i="8" s="1"/>
  <c r="T141" i="8" a="1"/>
  <c r="T141" i="8" s="1"/>
  <c r="AJ123" i="8" a="1"/>
  <c r="AJ123" i="8" s="1"/>
  <c r="R148" i="8" a="1"/>
  <c r="R148" i="8" s="1"/>
  <c r="AJ153" i="8" a="1"/>
  <c r="AJ153" i="8" s="1"/>
  <c r="AR133" i="8" a="1"/>
  <c r="AR133" i="8" s="1"/>
  <c r="R132" i="8" a="1"/>
  <c r="R132" i="8" s="1"/>
  <c r="AA150" i="8" a="1"/>
  <c r="AA150" i="8" s="1"/>
  <c r="T147" i="8" a="1"/>
  <c r="T147" i="8" s="1"/>
  <c r="AQ134" i="8" a="1"/>
  <c r="AQ134" i="8" s="1"/>
  <c r="AJ121" i="8" a="1"/>
  <c r="AJ121" i="8" s="1"/>
  <c r="Z137" i="8" a="1"/>
  <c r="Z137" i="8" s="1"/>
  <c r="AA152" i="8" a="1"/>
  <c r="AA152" i="8" s="1"/>
  <c r="K152" i="8" a="1"/>
  <c r="K152" i="8" s="1"/>
  <c r="B37" i="8" s="1"/>
  <c r="U126" i="8" a="1"/>
  <c r="U126" i="8" s="1"/>
  <c r="AM150" i="8" a="1"/>
  <c r="AM150" i="8" s="1"/>
  <c r="AD146" i="8" a="1"/>
  <c r="AD146" i="8" s="1"/>
  <c r="K145" i="8" a="1"/>
  <c r="K145" i="8" s="1"/>
  <c r="B30" i="8" s="1"/>
  <c r="S135" i="8" a="1"/>
  <c r="S135" i="8" s="1"/>
  <c r="AO146" i="8" a="1"/>
  <c r="AO146" i="8" s="1"/>
  <c r="Y128" i="8" a="1"/>
  <c r="Y128" i="8" s="1"/>
  <c r="AN123" i="8" a="1"/>
  <c r="AN123" i="8" s="1"/>
  <c r="AB151" i="8" a="1"/>
  <c r="AB151" i="8" s="1"/>
  <c r="Z127" i="8" a="1"/>
  <c r="Z127" i="8" s="1"/>
  <c r="M129" i="8" a="1"/>
  <c r="M129" i="8" s="1"/>
  <c r="X140" i="8" a="1"/>
  <c r="X140" i="8" s="1"/>
  <c r="M124" i="8" a="1"/>
  <c r="M124" i="8" s="1"/>
  <c r="W120" i="8" a="1"/>
  <c r="W120" i="8" s="1"/>
  <c r="AO143" i="8" a="1"/>
  <c r="AO143" i="8" s="1"/>
  <c r="Y143" i="8" a="1"/>
  <c r="Y143" i="8" s="1"/>
  <c r="V120" i="8" a="1"/>
  <c r="V120" i="8" s="1"/>
  <c r="AQ141" i="8" a="1"/>
  <c r="AQ141" i="8" s="1"/>
  <c r="U142" i="8" a="1"/>
  <c r="U142" i="8" s="1"/>
  <c r="L152" i="8" a="1"/>
  <c r="L152" i="8" s="1"/>
  <c r="C37" i="8" s="1"/>
  <c r="AE145" i="8" a="1"/>
  <c r="AE145" i="8" s="1"/>
  <c r="R133" i="8" a="1"/>
  <c r="R133" i="8" s="1"/>
  <c r="AR122" i="8" a="1"/>
  <c r="AR122" i="8" s="1"/>
  <c r="AL153" i="8" a="1"/>
  <c r="AL153" i="8" s="1"/>
  <c r="S128" i="8" a="1"/>
  <c r="S128" i="8" s="1"/>
  <c r="R144" i="8" a="1"/>
  <c r="R144" i="8" s="1"/>
  <c r="AC141" i="8" a="1"/>
  <c r="AC141" i="8" s="1"/>
  <c r="AC131" i="8" a="1"/>
  <c r="AC131" i="8" s="1"/>
  <c r="AR142" i="8" a="1"/>
  <c r="AR142" i="8" s="1"/>
  <c r="T126" i="8" a="1"/>
  <c r="T126" i="8" s="1"/>
  <c r="AS132" i="8" a="1"/>
  <c r="AS132" i="8" s="1"/>
  <c r="AN139" i="8" a="1"/>
  <c r="AN139" i="8" s="1"/>
  <c r="AG148" i="8" a="1"/>
  <c r="AG148" i="8" s="1"/>
  <c r="AB135" i="8" a="1"/>
  <c r="AB135" i="8" s="1"/>
  <c r="Z135" i="8" a="1"/>
  <c r="Z135" i="8" s="1"/>
  <c r="AL149" i="8" a="1"/>
  <c r="AL149" i="8" s="1"/>
  <c r="M128" i="8" a="1"/>
  <c r="M128" i="8" s="1"/>
  <c r="AP150" i="8" a="1"/>
  <c r="AP150" i="8" s="1"/>
  <c r="S126" i="8" a="1"/>
  <c r="S126" i="8" s="1"/>
  <c r="M144" i="8" a="1"/>
  <c r="M144" i="8" s="1"/>
  <c r="D29" i="8" s="1"/>
  <c r="E29" i="8" s="1"/>
  <c r="Z142" i="8" a="1"/>
  <c r="Z142" i="8" s="1"/>
  <c r="AP149" i="8" a="1"/>
  <c r="AP149" i="8" s="1"/>
  <c r="AG130" i="8" a="1"/>
  <c r="AG130" i="8" s="1"/>
  <c r="AA133" i="8" a="1"/>
  <c r="AA133" i="8" s="1"/>
  <c r="AG132" i="8" a="1"/>
  <c r="AG132" i="8" s="1"/>
  <c r="AC134" i="8" a="1"/>
  <c r="AC134" i="8" s="1"/>
  <c r="AK145" i="8" a="1"/>
  <c r="AK145" i="8" s="1"/>
  <c r="AI155" i="8" a="1"/>
  <c r="AI155" i="8" s="1"/>
  <c r="K137" i="8" a="1"/>
  <c r="K137" i="8" s="1"/>
  <c r="B22" i="8" s="1"/>
  <c r="AN121" i="8" a="1"/>
  <c r="AN121" i="8" s="1"/>
  <c r="AC152" i="8" a="1"/>
  <c r="AC152" i="8" s="1"/>
  <c r="AS139" i="8" a="1"/>
  <c r="AS139" i="8" s="1"/>
  <c r="AE122" i="8" a="1"/>
  <c r="AE122" i="8" s="1"/>
  <c r="X134" i="8" a="1"/>
  <c r="X134" i="8" s="1"/>
  <c r="V124" i="8" a="1"/>
  <c r="V124" i="8" s="1"/>
  <c r="R121" i="8" a="1"/>
  <c r="R121" i="8" s="1"/>
  <c r="Z124" i="8" a="1"/>
  <c r="Z124" i="8" s="1"/>
  <c r="AJ125" i="8" a="1"/>
  <c r="AJ125" i="8" s="1"/>
  <c r="AQ123" i="8" a="1"/>
  <c r="AQ123" i="8" s="1"/>
  <c r="AH134" i="8" a="1"/>
  <c r="AH134" i="8" s="1"/>
  <c r="Y123" i="8" a="1"/>
  <c r="Y123" i="8" s="1"/>
  <c r="AO155" i="8" a="1"/>
  <c r="AO155" i="8" s="1"/>
  <c r="AH147" i="8" a="1"/>
  <c r="AH147" i="8" s="1"/>
  <c r="AC144" i="8" a="1"/>
  <c r="AC144" i="8" s="1"/>
  <c r="AE131" i="8" a="1"/>
  <c r="AE131" i="8" s="1"/>
  <c r="AG151" i="8" a="1"/>
  <c r="AG151" i="8" s="1"/>
  <c r="L147" i="8" a="1"/>
  <c r="L147" i="8" s="1"/>
  <c r="C32" i="8" s="1"/>
  <c r="R137" i="8" a="1"/>
  <c r="R137" i="8" s="1"/>
  <c r="AD137" i="8" a="1"/>
  <c r="AD137" i="8" s="1"/>
  <c r="AO255" i="8" a="1"/>
  <c r="AO255" i="8" s="1"/>
  <c r="AE46" i="10" s="1"/>
  <c r="X232" i="8" a="1"/>
  <c r="X232" i="8" s="1"/>
  <c r="N17" i="10" s="1"/>
  <c r="K229" i="8" a="1"/>
  <c r="K229" i="8" s="1"/>
  <c r="AP236" i="8" a="1"/>
  <c r="AP236" i="8" s="1"/>
  <c r="AF21" i="10" s="1"/>
  <c r="AM230" i="8" a="1"/>
  <c r="AM230" i="8" s="1"/>
  <c r="AC15" i="10" s="1"/>
  <c r="AH244" i="8" a="1"/>
  <c r="AH244" i="8" s="1"/>
  <c r="X29" i="10" s="1"/>
  <c r="T226" i="8" a="1"/>
  <c r="T226" i="8" s="1"/>
  <c r="J11" i="10" s="1"/>
  <c r="L227" i="8" a="1"/>
  <c r="L227" i="8" s="1"/>
  <c r="W231" i="8" a="1"/>
  <c r="W231" i="8" s="1"/>
  <c r="M16" i="10" s="1"/>
  <c r="AS239" i="8" a="1"/>
  <c r="AS239" i="8" s="1"/>
  <c r="AI24" i="10" s="1"/>
  <c r="X234" i="8" a="1"/>
  <c r="X234" i="8" s="1"/>
  <c r="N19" i="10" s="1"/>
  <c r="AM233" i="8" a="1"/>
  <c r="AM233" i="8" s="1"/>
  <c r="AC18" i="10" s="1"/>
  <c r="AH238" i="8" a="1"/>
  <c r="AH238" i="8" s="1"/>
  <c r="X23" i="10" s="1"/>
  <c r="AG239" i="8" a="1"/>
  <c r="AG239" i="8" s="1"/>
  <c r="W24" i="10" s="1"/>
  <c r="AG245" i="8" a="1"/>
  <c r="AG245" i="8" s="1"/>
  <c r="W36" i="10" s="1"/>
  <c r="AN240" i="8" a="1"/>
  <c r="AN240" i="8" s="1"/>
  <c r="AD25" i="10" s="1"/>
  <c r="Z241" i="8" a="1"/>
  <c r="Z241" i="8" s="1"/>
  <c r="P26" i="10" s="1"/>
  <c r="AF236" i="8" a="1"/>
  <c r="AF236" i="8" s="1"/>
  <c r="V21" i="10" s="1"/>
  <c r="AC242" i="8" a="1"/>
  <c r="AC242" i="8" s="1"/>
  <c r="S27" i="10" s="1"/>
  <c r="AS232" i="8" a="1"/>
  <c r="AS232" i="8" s="1"/>
  <c r="AI17" i="10" s="1"/>
  <c r="AP247" i="8" a="1"/>
  <c r="AP247" i="8" s="1"/>
  <c r="AF38" i="10" s="1"/>
  <c r="AH243" i="8" a="1"/>
  <c r="AH243" i="8" s="1"/>
  <c r="X28" i="10" s="1"/>
  <c r="U236" i="8" a="1"/>
  <c r="U236" i="8" s="1"/>
  <c r="K21" i="10" s="1"/>
  <c r="AN247" i="8" a="1"/>
  <c r="AN247" i="8" s="1"/>
  <c r="AD38" i="10" s="1"/>
  <c r="Z227" i="8" a="1"/>
  <c r="Z227" i="8" s="1"/>
  <c r="P12" i="10" s="1"/>
  <c r="AQ221" i="8" a="1"/>
  <c r="AQ221" i="8" s="1"/>
  <c r="AS225" i="8" a="1"/>
  <c r="AS225" i="8" s="1"/>
  <c r="AI10" i="10" s="1"/>
  <c r="Z250" i="8" a="1"/>
  <c r="Z250" i="8" s="1"/>
  <c r="P41" i="10" s="1"/>
  <c r="AG254" i="8" a="1"/>
  <c r="AG254" i="8" s="1"/>
  <c r="W45" i="10" s="1"/>
  <c r="AN243" i="8" a="1"/>
  <c r="AN243" i="8" s="1"/>
  <c r="AD28" i="10" s="1"/>
  <c r="L225" i="8" a="1"/>
  <c r="L225" i="8" s="1"/>
  <c r="AL244" i="8" a="1"/>
  <c r="AL244" i="8" s="1"/>
  <c r="AB29" i="10" s="1"/>
  <c r="Y241" i="8" a="1"/>
  <c r="Y241" i="8" s="1"/>
  <c r="O26" i="10" s="1"/>
  <c r="T229" i="8" a="1"/>
  <c r="T229" i="8" s="1"/>
  <c r="J14" i="10" s="1"/>
  <c r="M251" i="8" a="1"/>
  <c r="M251" i="8" s="1"/>
  <c r="C42" i="10" s="1"/>
  <c r="D42" i="10" s="1"/>
  <c r="AC229" i="8" a="1"/>
  <c r="AC229" i="8" s="1"/>
  <c r="S14" i="10" s="1"/>
  <c r="AI246" i="8" a="1"/>
  <c r="AI246" i="8" s="1"/>
  <c r="Y37" i="10" s="1"/>
  <c r="V238" i="8" a="1"/>
  <c r="V238" i="8" s="1"/>
  <c r="L23" i="10" s="1"/>
  <c r="AF256" i="8" a="1"/>
  <c r="AF256" i="8" s="1"/>
  <c r="V47" i="10" s="1"/>
  <c r="W235" i="8" a="1"/>
  <c r="W235" i="8" s="1"/>
  <c r="M20" i="10" s="1"/>
  <c r="AG255" i="8" a="1"/>
  <c r="AG255" i="8" s="1"/>
  <c r="W46" i="10" s="1"/>
  <c r="AL233" i="8" a="1"/>
  <c r="AL233" i="8" s="1"/>
  <c r="AB18" i="10" s="1"/>
  <c r="AM232" i="8" a="1"/>
  <c r="AM232" i="8" s="1"/>
  <c r="AC17" i="10" s="1"/>
  <c r="V240" i="8" a="1"/>
  <c r="V240" i="8" s="1"/>
  <c r="L25" i="10" s="1"/>
  <c r="AQ234" i="8" a="1"/>
  <c r="AQ234" i="8" s="1"/>
  <c r="AG19" i="10" s="1"/>
  <c r="AG251" i="8" a="1"/>
  <c r="AG251" i="8" s="1"/>
  <c r="W42" i="10" s="1"/>
  <c r="AE235" i="8" a="1"/>
  <c r="AE235" i="8" s="1"/>
  <c r="U20" i="10" s="1"/>
  <c r="AP235" i="8" a="1"/>
  <c r="AP235" i="8" s="1"/>
  <c r="AF20" i="10" s="1"/>
  <c r="AP241" i="8" a="1"/>
  <c r="AP241" i="8" s="1"/>
  <c r="AF26" i="10" s="1"/>
  <c r="AO246" i="8" a="1"/>
  <c r="AO246" i="8" s="1"/>
  <c r="AE37" i="10" s="1"/>
  <c r="AI224" i="8" a="1"/>
  <c r="AI224" i="8" s="1"/>
  <c r="Y9" i="10" s="1"/>
  <c r="AP239" i="8" a="1"/>
  <c r="AP239" i="8" s="1"/>
  <c r="AF24" i="10" s="1"/>
  <c r="AS236" i="8" a="1"/>
  <c r="AS236" i="8" s="1"/>
  <c r="AI21" i="10" s="1"/>
  <c r="AN255" i="8" a="1"/>
  <c r="AN255" i="8" s="1"/>
  <c r="AD46" i="10" s="1"/>
  <c r="AR240" i="8" a="1"/>
  <c r="AR240" i="8" s="1"/>
  <c r="AH25" i="10" s="1"/>
  <c r="L229" i="8" a="1"/>
  <c r="L229" i="8" s="1"/>
  <c r="AL243" i="8" a="1"/>
  <c r="AL243" i="8" s="1"/>
  <c r="AB28" i="10" s="1"/>
  <c r="AQ233" i="8" a="1"/>
  <c r="AQ233" i="8" s="1"/>
  <c r="AG18" i="10" s="1"/>
  <c r="AP223" i="8" a="1"/>
  <c r="AP223" i="8" s="1"/>
  <c r="AF8" i="10" s="1"/>
  <c r="AP240" i="8" a="1"/>
  <c r="AP240" i="8" s="1"/>
  <c r="AF25" i="10" s="1"/>
  <c r="L240" i="8" a="1"/>
  <c r="L240" i="8" s="1"/>
  <c r="B25" i="10" s="1"/>
  <c r="AL223" i="8" a="1"/>
  <c r="AL223" i="8" s="1"/>
  <c r="AB8" i="10" s="1"/>
  <c r="R233" i="8" a="1"/>
  <c r="R233" i="8" s="1"/>
  <c r="H18" i="10" s="1"/>
  <c r="R253" i="8" a="1"/>
  <c r="R253" i="8" s="1"/>
  <c r="H44" i="10" s="1"/>
  <c r="AR251" i="8" a="1"/>
  <c r="AR251" i="8" s="1"/>
  <c r="AH42" i="10" s="1"/>
  <c r="AQ242" i="8" a="1"/>
  <c r="AQ242" i="8" s="1"/>
  <c r="AG27" i="10" s="1"/>
  <c r="AL221" i="8" a="1"/>
  <c r="AL221" i="8" s="1"/>
  <c r="L233" i="8" a="1"/>
  <c r="L233" i="8" s="1"/>
  <c r="AK240" i="8" a="1"/>
  <c r="AK240" i="8" s="1"/>
  <c r="AA25" i="10" s="1"/>
  <c r="L242" i="8" a="1"/>
  <c r="L242" i="8" s="1"/>
  <c r="B27" i="10" s="1"/>
  <c r="AR245" i="8" a="1"/>
  <c r="AR245" i="8" s="1"/>
  <c r="AH36" i="10" s="1"/>
  <c r="M236" i="8" a="1"/>
  <c r="M236" i="8" s="1"/>
  <c r="C21" i="10" s="1"/>
  <c r="D21" i="10" s="1"/>
  <c r="M230" i="8" a="1"/>
  <c r="M230" i="8" s="1"/>
  <c r="C15" i="10" s="1"/>
  <c r="D15" i="10" s="1"/>
  <c r="AO253" i="8" a="1"/>
  <c r="AO253" i="8" s="1"/>
  <c r="AE44" i="10" s="1"/>
  <c r="T228" i="8" a="1"/>
  <c r="T228" i="8" s="1"/>
  <c r="J13" i="10" s="1"/>
  <c r="M222" i="8" a="1"/>
  <c r="M222" i="8" s="1"/>
  <c r="C7" i="10" s="1"/>
  <c r="D7" i="10" s="1"/>
  <c r="AA229" i="8" a="1"/>
  <c r="AA229" i="8" s="1"/>
  <c r="Q14" i="10" s="1"/>
  <c r="AO229" i="8" a="1"/>
  <c r="AO229" i="8" s="1"/>
  <c r="AE14" i="10" s="1"/>
  <c r="AQ250" i="8" a="1"/>
  <c r="AQ250" i="8" s="1"/>
  <c r="AG41" i="10" s="1"/>
  <c r="X256" i="8" a="1"/>
  <c r="X256" i="8" s="1"/>
  <c r="N47" i="10" s="1"/>
  <c r="AF248" i="8" a="1"/>
  <c r="AF248" i="8" s="1"/>
  <c r="V39" i="10" s="1"/>
  <c r="AK238" i="8" a="1"/>
  <c r="AK238" i="8" s="1"/>
  <c r="AA23" i="10" s="1"/>
  <c r="AB257" i="8" a="1"/>
  <c r="AB257" i="8" s="1"/>
  <c r="AQ238" i="8" a="1"/>
  <c r="AQ238" i="8" s="1"/>
  <c r="AG23" i="10" s="1"/>
  <c r="AJ239" i="8" a="1"/>
  <c r="AJ239" i="8" s="1"/>
  <c r="Z24" i="10" s="1"/>
  <c r="AM255" i="8" a="1"/>
  <c r="AM255" i="8" s="1"/>
  <c r="AC46" i="10" s="1"/>
  <c r="AE244" i="8" a="1"/>
  <c r="AE244" i="8" s="1"/>
  <c r="U29" i="10" s="1"/>
  <c r="AS230" i="8" a="1"/>
  <c r="AS230" i="8" s="1"/>
  <c r="AI15" i="10" s="1"/>
  <c r="AH233" i="8" a="1"/>
  <c r="AH233" i="8" s="1"/>
  <c r="X18" i="10" s="1"/>
  <c r="AE245" i="8" a="1"/>
  <c r="AE245" i="8" s="1"/>
  <c r="U36" i="10" s="1"/>
  <c r="AE248" i="8" a="1"/>
  <c r="AE248" i="8" s="1"/>
  <c r="U39" i="10" s="1"/>
  <c r="AQ229" i="8" a="1"/>
  <c r="AQ229" i="8" s="1"/>
  <c r="AG14" i="10" s="1"/>
  <c r="AK253" i="8" a="1"/>
  <c r="AK253" i="8" s="1"/>
  <c r="AA44" i="10" s="1"/>
  <c r="AH221" i="8" a="1"/>
  <c r="AH221" i="8" s="1"/>
  <c r="AF237" i="8" a="1"/>
  <c r="AF237" i="8" s="1"/>
  <c r="V22" i="10" s="1"/>
  <c r="K234" i="8" a="1"/>
  <c r="K234" i="8" s="1"/>
  <c r="W230" i="8" a="1"/>
  <c r="W230" i="8" s="1"/>
  <c r="M15" i="10" s="1"/>
  <c r="Y222" i="8" a="1"/>
  <c r="Y222" i="8" s="1"/>
  <c r="O7" i="10" s="1"/>
  <c r="L246" i="8" a="1"/>
  <c r="L246" i="8" s="1"/>
  <c r="B37" i="10" s="1"/>
  <c r="A37" i="10" s="1"/>
  <c r="V246" i="8" a="1"/>
  <c r="V246" i="8" s="1"/>
  <c r="L37" i="10" s="1"/>
  <c r="K240" i="8" a="1"/>
  <c r="K240" i="8" s="1"/>
  <c r="AJ256" i="8" a="1"/>
  <c r="AJ256" i="8" s="1"/>
  <c r="Z47" i="10" s="1"/>
  <c r="Y252" i="8" a="1"/>
  <c r="Y252" i="8" s="1"/>
  <c r="O43" i="10" s="1"/>
  <c r="AA247" i="8" a="1"/>
  <c r="AA247" i="8" s="1"/>
  <c r="Q38" i="10" s="1"/>
  <c r="W251" i="8" a="1"/>
  <c r="W251" i="8" s="1"/>
  <c r="M42" i="10" s="1"/>
  <c r="AE224" i="8" a="1"/>
  <c r="AE224" i="8" s="1"/>
  <c r="U9" i="10" s="1"/>
  <c r="AN241" i="8" a="1"/>
  <c r="AN241" i="8" s="1"/>
  <c r="AD26" i="10" s="1"/>
  <c r="K232" i="8" a="1"/>
  <c r="K232" i="8" s="1"/>
  <c r="X233" i="8" a="1"/>
  <c r="X233" i="8" s="1"/>
  <c r="N18" i="10" s="1"/>
  <c r="M247" i="8" a="1"/>
  <c r="M247" i="8" s="1"/>
  <c r="C38" i="10" s="1"/>
  <c r="D38" i="10" s="1"/>
  <c r="U221" i="8" a="1"/>
  <c r="U221" i="8" s="1"/>
  <c r="AD255" i="8" a="1"/>
  <c r="AD255" i="8" s="1"/>
  <c r="T46" i="10" s="1"/>
  <c r="AC252" i="8" a="1"/>
  <c r="AC252" i="8" s="1"/>
  <c r="S43" i="10" s="1"/>
  <c r="AK231" i="8" a="1"/>
  <c r="AK231" i="8" s="1"/>
  <c r="AA16" i="10" s="1"/>
  <c r="Y240" i="8" a="1"/>
  <c r="Y240" i="8" s="1"/>
  <c r="O25" i="10" s="1"/>
  <c r="Y228" i="8" a="1"/>
  <c r="Y228" i="8" s="1"/>
  <c r="O13" i="10" s="1"/>
  <c r="AM253" i="8" a="1"/>
  <c r="AM253" i="8" s="1"/>
  <c r="AC44" i="10" s="1"/>
  <c r="AA245" i="8" a="1"/>
  <c r="AA245" i="8" s="1"/>
  <c r="Q36" i="10" s="1"/>
  <c r="AG249" i="8" a="1"/>
  <c r="AG249" i="8" s="1"/>
  <c r="W40" i="10" s="1"/>
  <c r="AQ235" i="8" a="1"/>
  <c r="AQ235" i="8" s="1"/>
  <c r="AG20" i="10" s="1"/>
  <c r="AI256" i="8" a="1"/>
  <c r="AI256" i="8" s="1"/>
  <c r="Y47" i="10" s="1"/>
  <c r="S243" i="8" a="1"/>
  <c r="S243" i="8" s="1"/>
  <c r="I28" i="10" s="1"/>
  <c r="AB226" i="8" a="1"/>
  <c r="AB226" i="8" s="1"/>
  <c r="R11" i="10" s="1"/>
  <c r="AA238" i="8" a="1"/>
  <c r="AA238" i="8" s="1"/>
  <c r="Q23" i="10" s="1"/>
  <c r="AM250" i="8" a="1"/>
  <c r="AM250" i="8" s="1"/>
  <c r="AC41" i="10" s="1"/>
  <c r="T251" i="8" a="1"/>
  <c r="T251" i="8" s="1"/>
  <c r="J42" i="10" s="1"/>
  <c r="AJ250" i="8" a="1"/>
  <c r="AJ250" i="8" s="1"/>
  <c r="Z41" i="10" s="1"/>
  <c r="AB227" i="8" a="1"/>
  <c r="AB227" i="8" s="1"/>
  <c r="R12" i="10" s="1"/>
  <c r="V225" i="8" a="1"/>
  <c r="V225" i="8" s="1"/>
  <c r="L10" i="10" s="1"/>
  <c r="AC221" i="8" a="1"/>
  <c r="AC221" i="8" s="1"/>
  <c r="AF252" i="8" a="1"/>
  <c r="AF252" i="8" s="1"/>
  <c r="V43" i="10" s="1"/>
  <c r="Z222" i="8" a="1"/>
  <c r="Z222" i="8" s="1"/>
  <c r="P7" i="10" s="1"/>
  <c r="V231" i="8" a="1"/>
  <c r="V231" i="8" s="1"/>
  <c r="L16" i="10" s="1"/>
  <c r="AS222" i="8" a="1"/>
  <c r="AS222" i="8" s="1"/>
  <c r="AI7" i="10" s="1"/>
  <c r="X222" i="8" a="1"/>
  <c r="X222" i="8" s="1"/>
  <c r="N7" i="10" s="1"/>
  <c r="AE222" i="8" a="1"/>
  <c r="AE222" i="8" s="1"/>
  <c r="U7" i="10" s="1"/>
  <c r="R248" i="8" a="1"/>
  <c r="R248" i="8" s="1"/>
  <c r="H39" i="10" s="1"/>
  <c r="Z232" i="8" a="1"/>
  <c r="Z232" i="8" s="1"/>
  <c r="P17" i="10" s="1"/>
  <c r="K241" i="8" a="1"/>
  <c r="K241" i="8" s="1"/>
  <c r="AI240" i="8" a="1"/>
  <c r="AI240" i="8" s="1"/>
  <c r="Y25" i="10" s="1"/>
  <c r="AS237" i="8" a="1"/>
  <c r="AS237" i="8" s="1"/>
  <c r="AI22" i="10" s="1"/>
  <c r="AR225" i="8" a="1"/>
  <c r="AR225" i="8" s="1"/>
  <c r="AH10" i="10" s="1"/>
  <c r="K235" i="8" a="1"/>
  <c r="K235" i="8" s="1"/>
  <c r="V250" i="8" a="1"/>
  <c r="V250" i="8" s="1"/>
  <c r="L41" i="10" s="1"/>
  <c r="AE257" i="8" a="1"/>
  <c r="AE257" i="8" s="1"/>
  <c r="T242" i="8" a="1"/>
  <c r="T242" i="8" s="1"/>
  <c r="J27" i="10" s="1"/>
  <c r="AR257" i="8" a="1"/>
  <c r="AR257" i="8" s="1"/>
  <c r="AN257" i="8" a="1"/>
  <c r="AN257" i="8" s="1"/>
  <c r="AD250" i="8" a="1"/>
  <c r="AD250" i="8" s="1"/>
  <c r="T41" i="10" s="1"/>
  <c r="S230" i="8" a="1"/>
  <c r="S230" i="8" s="1"/>
  <c r="I15" i="10" s="1"/>
  <c r="Z256" i="8" a="1"/>
  <c r="Z256" i="8" s="1"/>
  <c r="P47" i="10" s="1"/>
  <c r="W250" i="8" a="1"/>
  <c r="W250" i="8" s="1"/>
  <c r="M41" i="10" s="1"/>
  <c r="AN227" i="8" a="1"/>
  <c r="AN227" i="8" s="1"/>
  <c r="AD12" i="10" s="1"/>
  <c r="AG235" i="8" a="1"/>
  <c r="AG235" i="8" s="1"/>
  <c r="W20" i="10" s="1"/>
  <c r="X239" i="8" a="1"/>
  <c r="X239" i="8" s="1"/>
  <c r="N24" i="10" s="1"/>
  <c r="AP243" i="8" a="1"/>
  <c r="AP243" i="8" s="1"/>
  <c r="AF28" i="10" s="1"/>
  <c r="AS246" i="8" a="1"/>
  <c r="AS246" i="8" s="1"/>
  <c r="AI37" i="10" s="1"/>
  <c r="AP256" i="8" a="1"/>
  <c r="AP256" i="8" s="1"/>
  <c r="AF47" i="10" s="1"/>
  <c r="R240" i="8" a="1"/>
  <c r="R240" i="8" s="1"/>
  <c r="H25" i="10" s="1"/>
  <c r="AK255" i="8" a="1"/>
  <c r="AK255" i="8" s="1"/>
  <c r="AA46" i="10" s="1"/>
  <c r="K254" i="8" a="1"/>
  <c r="K254" i="8" s="1"/>
  <c r="S247" i="8" a="1"/>
  <c r="S247" i="8" s="1"/>
  <c r="I38" i="10" s="1"/>
  <c r="Z252" i="8" a="1"/>
  <c r="Z252" i="8" s="1"/>
  <c r="P43" i="10" s="1"/>
  <c r="AE252" i="8" a="1"/>
  <c r="AE252" i="8" s="1"/>
  <c r="U43" i="10" s="1"/>
  <c r="AO252" i="8" a="1"/>
  <c r="AO252" i="8" s="1"/>
  <c r="AE43" i="10" s="1"/>
  <c r="M232" i="8" a="1"/>
  <c r="M232" i="8" s="1"/>
  <c r="C17" i="10" s="1"/>
  <c r="D17" i="10" s="1"/>
  <c r="AR242" i="8" a="1"/>
  <c r="AR242" i="8" s="1"/>
  <c r="AH27" i="10" s="1"/>
  <c r="K223" i="8" a="1"/>
  <c r="K223" i="8" s="1"/>
  <c r="AK234" i="8" a="1"/>
  <c r="AK234" i="8" s="1"/>
  <c r="AA19" i="10" s="1"/>
  <c r="AO231" i="8" a="1"/>
  <c r="AO231" i="8" s="1"/>
  <c r="AE16" i="10" s="1"/>
  <c r="L228" i="8" a="1"/>
  <c r="L228" i="8" s="1"/>
  <c r="AB240" i="8" a="1"/>
  <c r="AB240" i="8" s="1"/>
  <c r="R25" i="10" s="1"/>
  <c r="T222" i="8" a="1"/>
  <c r="T222" i="8" s="1"/>
  <c r="J7" i="10" s="1"/>
  <c r="K247" i="8" a="1"/>
  <c r="K247" i="8" s="1"/>
  <c r="AL222" i="8" a="1"/>
  <c r="AL222" i="8" s="1"/>
  <c r="AB7" i="10" s="1"/>
  <c r="V252" i="8" a="1"/>
  <c r="V252" i="8" s="1"/>
  <c r="L43" i="10" s="1"/>
  <c r="AM221" i="8" a="1"/>
  <c r="AM221" i="8" s="1"/>
  <c r="T257" i="8" a="1"/>
  <c r="T257" i="8" s="1"/>
  <c r="AN253" i="8" a="1"/>
  <c r="AN253" i="8" s="1"/>
  <c r="AD44" i="10" s="1"/>
  <c r="AN222" i="8" a="1"/>
  <c r="AN222" i="8" s="1"/>
  <c r="AD7" i="10" s="1"/>
  <c r="AC244" i="8" a="1"/>
  <c r="AC244" i="8" s="1"/>
  <c r="S29" i="10" s="1"/>
  <c r="V248" i="8" a="1"/>
  <c r="V248" i="8" s="1"/>
  <c r="L39" i="10" s="1"/>
  <c r="AO223" i="8" a="1"/>
  <c r="AO223" i="8" s="1"/>
  <c r="AE8" i="10" s="1"/>
  <c r="T245" i="8" a="1"/>
  <c r="T245" i="8" s="1"/>
  <c r="J36" i="10" s="1"/>
  <c r="AH239" i="8" a="1"/>
  <c r="AH239" i="8" s="1"/>
  <c r="X24" i="10" s="1"/>
  <c r="AF235" i="8" a="1"/>
  <c r="AF235" i="8" s="1"/>
  <c r="V20" i="10" s="1"/>
  <c r="Y247" i="8" a="1"/>
  <c r="Y247" i="8" s="1"/>
  <c r="O38" i="10" s="1"/>
  <c r="AQ231" i="8" a="1"/>
  <c r="AQ231" i="8" s="1"/>
  <c r="AG16" i="10" s="1"/>
  <c r="AL239" i="8" a="1"/>
  <c r="AL239" i="8" s="1"/>
  <c r="AB24" i="10" s="1"/>
  <c r="AI239" i="8" a="1"/>
  <c r="AI239" i="8" s="1"/>
  <c r="Y24" i="10" s="1"/>
  <c r="AG227" i="8" a="1"/>
  <c r="AG227" i="8" s="1"/>
  <c r="W12" i="10" s="1"/>
  <c r="AJ237" i="8" a="1"/>
  <c r="AJ237" i="8" s="1"/>
  <c r="Z22" i="10" s="1"/>
  <c r="AN252" i="8" a="1"/>
  <c r="AN252" i="8" s="1"/>
  <c r="AD43" i="10" s="1"/>
  <c r="L224" i="8" a="1"/>
  <c r="L224" i="8" s="1"/>
  <c r="R223" i="8" a="1"/>
  <c r="R223" i="8" s="1"/>
  <c r="H8" i="10" s="1"/>
  <c r="R245" i="8" a="1"/>
  <c r="R245" i="8" s="1"/>
  <c r="H36" i="10" s="1"/>
  <c r="X251" i="8" a="1"/>
  <c r="X251" i="8" s="1"/>
  <c r="N42" i="10" s="1"/>
  <c r="X238" i="8" a="1"/>
  <c r="X238" i="8" s="1"/>
  <c r="N23" i="10" s="1"/>
  <c r="T230" i="8" a="1"/>
  <c r="T230" i="8" s="1"/>
  <c r="J15" i="10" s="1"/>
  <c r="AB243" i="8" a="1"/>
  <c r="AB243" i="8" s="1"/>
  <c r="R28" i="10" s="1"/>
  <c r="AO250" i="8" a="1"/>
  <c r="AO250" i="8" s="1"/>
  <c r="AE41" i="10" s="1"/>
  <c r="AC226" i="8" a="1"/>
  <c r="AC226" i="8" s="1"/>
  <c r="S11" i="10" s="1"/>
  <c r="AS249" i="8" a="1"/>
  <c r="AS249" i="8" s="1"/>
  <c r="AI40" i="10" s="1"/>
  <c r="AC228" i="8" a="1"/>
  <c r="AC228" i="8" s="1"/>
  <c r="S13" i="10" s="1"/>
  <c r="AN231" i="8" a="1"/>
  <c r="AN231" i="8" s="1"/>
  <c r="AD16" i="10" s="1"/>
  <c r="AR254" i="8" a="1"/>
  <c r="AR254" i="8" s="1"/>
  <c r="AH45" i="10" s="1"/>
  <c r="M238" i="8" a="1"/>
  <c r="M238" i="8" s="1"/>
  <c r="C23" i="10" s="1"/>
  <c r="D23" i="10" s="1"/>
  <c r="L230" i="8" a="1"/>
  <c r="L230" i="8" s="1"/>
  <c r="AM240" i="8" a="1"/>
  <c r="AM240" i="8" s="1"/>
  <c r="AC25" i="10" s="1"/>
  <c r="W221" i="8" a="1"/>
  <c r="W221" i="8" s="1"/>
  <c r="AM251" i="8" a="1"/>
  <c r="AM251" i="8" s="1"/>
  <c r="AC42" i="10" s="1"/>
  <c r="Y226" i="8" a="1"/>
  <c r="Y226" i="8" s="1"/>
  <c r="O11" i="10" s="1"/>
  <c r="AN244" i="8" a="1"/>
  <c r="AN244" i="8" s="1"/>
  <c r="AD29" i="10" s="1"/>
  <c r="Y223" i="8" a="1"/>
  <c r="Y223" i="8" s="1"/>
  <c r="O8" i="10" s="1"/>
  <c r="K246" i="8" a="1"/>
  <c r="K246" i="8" s="1"/>
  <c r="Y229" i="8" a="1"/>
  <c r="Y229" i="8" s="1"/>
  <c r="O14" i="10" s="1"/>
  <c r="AB222" i="8" a="1"/>
  <c r="AB222" i="8" s="1"/>
  <c r="R7" i="10" s="1"/>
  <c r="AS244" i="8" a="1"/>
  <c r="AS244" i="8" s="1"/>
  <c r="AI29" i="10" s="1"/>
  <c r="AH236" i="8" a="1"/>
  <c r="AH236" i="8" s="1"/>
  <c r="X21" i="10" s="1"/>
  <c r="M242" i="8" a="1"/>
  <c r="M242" i="8" s="1"/>
  <c r="C27" i="10" s="1"/>
  <c r="D27" i="10" s="1"/>
  <c r="R244" i="8" a="1"/>
  <c r="R244" i="8" s="1"/>
  <c r="H29" i="10" s="1"/>
  <c r="S237" i="8" a="1"/>
  <c r="S237" i="8" s="1"/>
  <c r="I22" i="10" s="1"/>
  <c r="Y245" i="8" a="1"/>
  <c r="Y245" i="8" s="1"/>
  <c r="O36" i="10" s="1"/>
  <c r="L239" i="8" a="1"/>
  <c r="L239" i="8" s="1"/>
  <c r="B24" i="10" s="1"/>
  <c r="AJ255" i="8" a="1"/>
  <c r="AJ255" i="8" s="1"/>
  <c r="Z46" i="10" s="1"/>
  <c r="AL248" i="8" a="1"/>
  <c r="AL248" i="8" s="1"/>
  <c r="AB39" i="10" s="1"/>
  <c r="T243" i="8" a="1"/>
  <c r="T243" i="8" s="1"/>
  <c r="J28" i="10" s="1"/>
  <c r="Z243" i="8" a="1"/>
  <c r="Z243" i="8" s="1"/>
  <c r="P28" i="10" s="1"/>
  <c r="Y224" i="8" a="1"/>
  <c r="Y224" i="8" s="1"/>
  <c r="O9" i="10" s="1"/>
  <c r="M241" i="8" a="1"/>
  <c r="M241" i="8" s="1"/>
  <c r="C26" i="10" s="1"/>
  <c r="D26" i="10" s="1"/>
  <c r="V237" i="8" a="1"/>
  <c r="V237" i="8" s="1"/>
  <c r="L22" i="10" s="1"/>
  <c r="X235" i="8" a="1"/>
  <c r="X235" i="8" s="1"/>
  <c r="N20" i="10" s="1"/>
  <c r="AN245" i="8" a="1"/>
  <c r="AN245" i="8" s="1"/>
  <c r="AD36" i="10" s="1"/>
  <c r="T256" i="8" a="1"/>
  <c r="T256" i="8" s="1"/>
  <c r="J47" i="10" s="1"/>
  <c r="AO243" i="8" a="1"/>
  <c r="AO243" i="8" s="1"/>
  <c r="AE28" i="10" s="1"/>
  <c r="T239" i="8" a="1"/>
  <c r="T239" i="8" s="1"/>
  <c r="J24" i="10" s="1"/>
  <c r="AE247" i="8" a="1"/>
  <c r="AE247" i="8" s="1"/>
  <c r="U38" i="10" s="1"/>
  <c r="AH241" i="8" a="1"/>
  <c r="AH241" i="8" s="1"/>
  <c r="X26" i="10" s="1"/>
  <c r="AL249" i="8" a="1"/>
  <c r="AL249" i="8" s="1"/>
  <c r="AB40" i="10" s="1"/>
  <c r="AE225" i="8" a="1"/>
  <c r="AE225" i="8" s="1"/>
  <c r="U10" i="10" s="1"/>
  <c r="L221" i="8" a="1"/>
  <c r="L221" i="8" s="1"/>
  <c r="S251" i="8" a="1"/>
  <c r="S251" i="8" s="1"/>
  <c r="I42" i="10" s="1"/>
  <c r="AL232" i="8" a="1"/>
  <c r="AL232" i="8" s="1"/>
  <c r="AB17" i="10" s="1"/>
  <c r="AQ249" i="8" a="1"/>
  <c r="AQ249" i="8" s="1"/>
  <c r="AG40" i="10" s="1"/>
  <c r="AI225" i="8" a="1"/>
  <c r="AI225" i="8" s="1"/>
  <c r="Y10" i="10" s="1"/>
  <c r="W232" i="8" a="1"/>
  <c r="W232" i="8" s="1"/>
  <c r="M17" i="10" s="1"/>
  <c r="V230" i="8" a="1"/>
  <c r="V230" i="8" s="1"/>
  <c r="L15" i="10" s="1"/>
  <c r="AC230" i="8" a="1"/>
  <c r="AC230" i="8" s="1"/>
  <c r="S15" i="10" s="1"/>
  <c r="AA256" i="8" a="1"/>
  <c r="AA256" i="8" s="1"/>
  <c r="Q47" i="10" s="1"/>
  <c r="AM234" i="8" a="1"/>
  <c r="AM234" i="8" s="1"/>
  <c r="AC19" i="10" s="1"/>
  <c r="K227" i="8" a="1"/>
  <c r="K227" i="8" s="1"/>
  <c r="AK225" i="8" a="1"/>
  <c r="AK225" i="8" s="1"/>
  <c r="AA10" i="10" s="1"/>
  <c r="AO228" i="8" a="1"/>
  <c r="AO228" i="8" s="1"/>
  <c r="AE13" i="10" s="1"/>
  <c r="M248" i="8" a="1"/>
  <c r="M248" i="8" s="1"/>
  <c r="C39" i="10" s="1"/>
  <c r="D39" i="10" s="1"/>
  <c r="L248" i="8" a="1"/>
  <c r="L248" i="8" s="1"/>
  <c r="B39" i="10" s="1"/>
  <c r="A39" i="10" s="1"/>
  <c r="AB234" i="8" a="1"/>
  <c r="AB234" i="8" s="1"/>
  <c r="R19" i="10" s="1"/>
  <c r="AP227" i="8" a="1"/>
  <c r="AP227" i="8" s="1"/>
  <c r="AF12" i="10" s="1"/>
  <c r="V227" i="8" a="1"/>
  <c r="V227" i="8" s="1"/>
  <c r="L12" i="10" s="1"/>
  <c r="W245" i="8" a="1"/>
  <c r="W245" i="8" s="1"/>
  <c r="M36" i="10" s="1"/>
  <c r="K245" i="8" a="1"/>
  <c r="K245" i="8" s="1"/>
  <c r="R249" i="8" a="1"/>
  <c r="R249" i="8" s="1"/>
  <c r="H40" i="10" s="1"/>
  <c r="AD252" i="8" a="1"/>
  <c r="AD252" i="8" s="1"/>
  <c r="T43" i="10" s="1"/>
  <c r="AD251" i="8" a="1"/>
  <c r="AD251" i="8" s="1"/>
  <c r="T42" i="10" s="1"/>
  <c r="AI232" i="8" a="1"/>
  <c r="AI232" i="8" s="1"/>
  <c r="Y17" i="10" s="1"/>
  <c r="W254" i="8" a="1"/>
  <c r="W254" i="8" s="1"/>
  <c r="M45" i="10" s="1"/>
  <c r="U233" i="8" a="1"/>
  <c r="U233" i="8" s="1"/>
  <c r="K18" i="10" s="1"/>
  <c r="AR250" i="8" a="1"/>
  <c r="AR250" i="8" s="1"/>
  <c r="AH41" i="10" s="1"/>
  <c r="AP255" i="8" a="1"/>
  <c r="AP255" i="8" s="1"/>
  <c r="AF46" i="10" s="1"/>
  <c r="AL253" i="8" a="1"/>
  <c r="AL253" i="8" s="1"/>
  <c r="AB44" i="10" s="1"/>
  <c r="AP254" i="8" a="1"/>
  <c r="AP254" i="8" s="1"/>
  <c r="AF45" i="10" s="1"/>
  <c r="S252" i="8" a="1"/>
  <c r="S252" i="8" s="1"/>
  <c r="I43" i="10" s="1"/>
  <c r="U231" i="8" a="1"/>
  <c r="U231" i="8" s="1"/>
  <c r="K16" i="10" s="1"/>
  <c r="U227" i="8" a="1"/>
  <c r="U227" i="8" s="1"/>
  <c r="K12" i="10" s="1"/>
  <c r="Z245" i="8" a="1"/>
  <c r="Z245" i="8" s="1"/>
  <c r="P36" i="10" s="1"/>
  <c r="AP252" i="8" a="1"/>
  <c r="AP252" i="8" s="1"/>
  <c r="AF43" i="10" s="1"/>
  <c r="AS247" i="8" a="1"/>
  <c r="AS247" i="8" s="1"/>
  <c r="AI38" i="10" s="1"/>
  <c r="AJ253" i="8" a="1"/>
  <c r="AJ253" i="8" s="1"/>
  <c r="Z44" i="10" s="1"/>
  <c r="M239" i="8" a="1"/>
  <c r="M239" i="8" s="1"/>
  <c r="C24" i="10" s="1"/>
  <c r="D24" i="10" s="1"/>
  <c r="AF251" i="8" a="1"/>
  <c r="AF251" i="8" s="1"/>
  <c r="V42" i="10" s="1"/>
  <c r="AA233" i="8" a="1"/>
  <c r="AA233" i="8" s="1"/>
  <c r="Q18" i="10" s="1"/>
  <c r="AA253" i="8" a="1"/>
  <c r="AA253" i="8" s="1"/>
  <c r="Q44" i="10" s="1"/>
  <c r="L226" i="8" a="1"/>
  <c r="L226" i="8" s="1"/>
  <c r="L241" i="8" a="1"/>
  <c r="L241" i="8" s="1"/>
  <c r="B26" i="10" s="1"/>
  <c r="AB252" i="8" a="1"/>
  <c r="AB252" i="8" s="1"/>
  <c r="R43" i="10" s="1"/>
  <c r="T244" i="8" a="1"/>
  <c r="T244" i="8" s="1"/>
  <c r="J29" i="10" s="1"/>
  <c r="U238" i="8" a="1"/>
  <c r="U238" i="8" s="1"/>
  <c r="K23" i="10" s="1"/>
  <c r="L253" i="8" a="1"/>
  <c r="L253" i="8" s="1"/>
  <c r="B44" i="10" s="1"/>
  <c r="A44" i="10" s="1"/>
  <c r="AK226" i="8" a="1"/>
  <c r="AK226" i="8" s="1"/>
  <c r="AA11" i="10" s="1"/>
  <c r="V241" i="8" a="1"/>
  <c r="V241" i="8" s="1"/>
  <c r="L26" i="10" s="1"/>
  <c r="U234" i="8" a="1"/>
  <c r="U234" i="8" s="1"/>
  <c r="K19" i="10" s="1"/>
  <c r="AD226" i="8" a="1"/>
  <c r="AD226" i="8" s="1"/>
  <c r="T11" i="10" s="1"/>
  <c r="Y256" i="8" a="1"/>
  <c r="Y256" i="8" s="1"/>
  <c r="O47" i="10" s="1"/>
  <c r="S239" i="8" a="1"/>
  <c r="S239" i="8" s="1"/>
  <c r="I24" i="10" s="1"/>
  <c r="V221" i="8" a="1"/>
  <c r="V221" i="8" s="1"/>
  <c r="U239" i="8" a="1"/>
  <c r="U239" i="8" s="1"/>
  <c r="K24" i="10" s="1"/>
  <c r="AI234" i="8" a="1"/>
  <c r="AI234" i="8" s="1"/>
  <c r="Y19" i="10" s="1"/>
  <c r="AH245" i="8" a="1"/>
  <c r="AH245" i="8" s="1"/>
  <c r="X36" i="10" s="1"/>
  <c r="AS231" i="8" a="1"/>
  <c r="AS231" i="8" s="1"/>
  <c r="AI16" i="10" s="1"/>
  <c r="S223" i="8" a="1"/>
  <c r="S223" i="8" s="1"/>
  <c r="I8" i="10" s="1"/>
  <c r="AP225" i="8" a="1"/>
  <c r="AP225" i="8" s="1"/>
  <c r="AF10" i="10" s="1"/>
  <c r="AS233" i="8" a="1"/>
  <c r="AS233" i="8" s="1"/>
  <c r="AI18" i="10" s="1"/>
  <c r="V242" i="8" a="1"/>
  <c r="V242" i="8" s="1"/>
  <c r="L27" i="10" s="1"/>
  <c r="AO226" i="8" a="1"/>
  <c r="AO226" i="8" s="1"/>
  <c r="AE11" i="10" s="1"/>
  <c r="X224" i="8" a="1"/>
  <c r="X224" i="8" s="1"/>
  <c r="N9" i="10" s="1"/>
  <c r="AO237" i="8" a="1"/>
  <c r="AO237" i="8" s="1"/>
  <c r="AE22" i="10" s="1"/>
  <c r="M243" i="8" a="1"/>
  <c r="M243" i="8" s="1"/>
  <c r="C28" i="10" s="1"/>
  <c r="D28" i="10" s="1"/>
  <c r="W222" i="8" a="1"/>
  <c r="W222" i="8" s="1"/>
  <c r="M7" i="10" s="1"/>
  <c r="K228" i="8" a="1"/>
  <c r="K228" i="8" s="1"/>
  <c r="U222" i="8" a="1"/>
  <c r="U222" i="8" s="1"/>
  <c r="K7" i="10" s="1"/>
  <c r="AC235" i="8" a="1"/>
  <c r="AC235" i="8" s="1"/>
  <c r="S20" i="10" s="1"/>
  <c r="AK229" i="8" a="1"/>
  <c r="AK229" i="8" s="1"/>
  <c r="AA14" i="10" s="1"/>
  <c r="AN235" i="8" a="1"/>
  <c r="AN235" i="8" s="1"/>
  <c r="AD20" i="10" s="1"/>
  <c r="K242" i="8" a="1"/>
  <c r="K242" i="8" s="1"/>
  <c r="AG223" i="8" a="1"/>
  <c r="AG223" i="8" s="1"/>
  <c r="W8" i="10" s="1"/>
  <c r="AM245" i="8" a="1"/>
  <c r="AM245" i="8" s="1"/>
  <c r="AC36" i="10" s="1"/>
  <c r="AI257" i="8" a="1"/>
  <c r="AI257" i="8" s="1"/>
  <c r="W247" i="8" a="1"/>
  <c r="W247" i="8" s="1"/>
  <c r="M38" i="10" s="1"/>
  <c r="AF221" i="8" a="1"/>
  <c r="AF221" i="8" s="1"/>
  <c r="AL227" i="8" a="1"/>
  <c r="AL227" i="8" s="1"/>
  <c r="AB12" i="10" s="1"/>
  <c r="AF234" i="8" a="1"/>
  <c r="AF234" i="8" s="1"/>
  <c r="V19" i="10" s="1"/>
  <c r="AI250" i="8" a="1"/>
  <c r="AI250" i="8" s="1"/>
  <c r="Y41" i="10" s="1"/>
  <c r="M249" i="8" a="1"/>
  <c r="M249" i="8" s="1"/>
  <c r="C40" i="10" s="1"/>
  <c r="D40" i="10" s="1"/>
  <c r="U254" i="8" a="1"/>
  <c r="U254" i="8" s="1"/>
  <c r="K45" i="10" s="1"/>
  <c r="X240" i="8" a="1"/>
  <c r="X240" i="8" s="1"/>
  <c r="N25" i="10" s="1"/>
  <c r="AK250" i="8" a="1"/>
  <c r="AK250" i="8" s="1"/>
  <c r="AA41" i="10" s="1"/>
  <c r="V257" i="8" a="1"/>
  <c r="V257" i="8" s="1"/>
  <c r="U244" i="8" a="1"/>
  <c r="U244" i="8" s="1"/>
  <c r="K29" i="10" s="1"/>
  <c r="AA234" i="8" a="1"/>
  <c r="AA234" i="8" s="1"/>
  <c r="Q19" i="10" s="1"/>
  <c r="AE234" i="8" a="1"/>
  <c r="AE234" i="8" s="1"/>
  <c r="U19" i="10" s="1"/>
  <c r="AB232" i="8" a="1"/>
  <c r="AB232" i="8" s="1"/>
  <c r="R17" i="10" s="1"/>
  <c r="AJ244" i="8" a="1"/>
  <c r="AJ244" i="8" s="1"/>
  <c r="Z29" i="10" s="1"/>
  <c r="AQ239" i="8" a="1"/>
  <c r="AQ239" i="8" s="1"/>
  <c r="AG24" i="10" s="1"/>
  <c r="AM222" i="8" a="1"/>
  <c r="AM222" i="8" s="1"/>
  <c r="AC7" i="10" s="1"/>
  <c r="AN256" i="8" a="1"/>
  <c r="AN256" i="8" s="1"/>
  <c r="AD47" i="10" s="1"/>
  <c r="R247" i="8" a="1"/>
  <c r="R247" i="8" s="1"/>
  <c r="H38" i="10" s="1"/>
  <c r="AO232" i="8" a="1"/>
  <c r="AO232" i="8" s="1"/>
  <c r="AE17" i="10" s="1"/>
  <c r="W237" i="8" a="1"/>
  <c r="W237" i="8" s="1"/>
  <c r="M22" i="10" s="1"/>
  <c r="AC249" i="8" a="1"/>
  <c r="AC249" i="8" s="1"/>
  <c r="S40" i="10" s="1"/>
  <c r="AG234" i="8" a="1"/>
  <c r="AG234" i="8" s="1"/>
  <c r="W19" i="10" s="1"/>
  <c r="V255" i="8" a="1"/>
  <c r="V255" i="8" s="1"/>
  <c r="L46" i="10" s="1"/>
  <c r="T234" i="8" a="1"/>
  <c r="T234" i="8" s="1"/>
  <c r="J19" i="10" s="1"/>
  <c r="AR230" i="8" a="1"/>
  <c r="AR230" i="8" s="1"/>
  <c r="AH15" i="10" s="1"/>
  <c r="AM243" i="8" a="1"/>
  <c r="AM243" i="8" s="1"/>
  <c r="AC28" i="10" s="1"/>
  <c r="AR255" i="8" a="1"/>
  <c r="AR255" i="8" s="1"/>
  <c r="AH46" i="10" s="1"/>
  <c r="R234" i="8" a="1"/>
  <c r="R234" i="8" s="1"/>
  <c r="H19" i="10" s="1"/>
  <c r="AN225" i="8" a="1"/>
  <c r="AN225" i="8" s="1"/>
  <c r="AD10" i="10" s="1"/>
  <c r="S231" i="8" a="1"/>
  <c r="S231" i="8" s="1"/>
  <c r="I16" i="10" s="1"/>
  <c r="AC257" i="8" a="1"/>
  <c r="AC257" i="8" s="1"/>
  <c r="AP229" i="8" a="1"/>
  <c r="AP229" i="8" s="1"/>
  <c r="AF14" i="10" s="1"/>
  <c r="X242" i="8" a="1"/>
  <c r="X242" i="8" s="1"/>
  <c r="N27" i="10" s="1"/>
  <c r="AJ228" i="8" a="1"/>
  <c r="AJ228" i="8" s="1"/>
  <c r="Z13" i="10" s="1"/>
  <c r="AH249" i="8" a="1"/>
  <c r="AH249" i="8" s="1"/>
  <c r="X40" i="10" s="1"/>
  <c r="L238" i="8" a="1"/>
  <c r="L238" i="8" s="1"/>
  <c r="B23" i="10" s="1"/>
  <c r="AL224" i="8" a="1"/>
  <c r="AL224" i="8" s="1"/>
  <c r="AB9" i="10" s="1"/>
  <c r="AL252" i="8" a="1"/>
  <c r="AL252" i="8" s="1"/>
  <c r="AB43" i="10" s="1"/>
  <c r="AE226" i="8" a="1"/>
  <c r="AE226" i="8" s="1"/>
  <c r="U11" i="10" s="1"/>
  <c r="R237" i="8" a="1"/>
  <c r="R237" i="8" s="1"/>
  <c r="H22" i="10" s="1"/>
  <c r="M245" i="8" a="1"/>
  <c r="M245" i="8" s="1"/>
  <c r="C36" i="10" s="1"/>
  <c r="D36" i="10" s="1"/>
  <c r="AL246" i="8" a="1"/>
  <c r="AL246" i="8" s="1"/>
  <c r="AB37" i="10" s="1"/>
  <c r="AL241" i="8" a="1"/>
  <c r="AL241" i="8" s="1"/>
  <c r="AB26" i="10" s="1"/>
  <c r="AR244" i="8" a="1"/>
  <c r="AR244" i="8" s="1"/>
  <c r="AH29" i="10" s="1"/>
  <c r="AG224" i="8" a="1"/>
  <c r="AG224" i="8" s="1"/>
  <c r="W9" i="10" s="1"/>
  <c r="AK256" i="8" a="1"/>
  <c r="AK256" i="8" s="1"/>
  <c r="AA47" i="10" s="1"/>
  <c r="AD229" i="8" a="1"/>
  <c r="AD229" i="8" s="1"/>
  <c r="T14" i="10" s="1"/>
  <c r="AJ245" i="8" a="1"/>
  <c r="AJ245" i="8" s="1"/>
  <c r="Z36" i="10" s="1"/>
  <c r="AH227" i="8" a="1"/>
  <c r="AH227" i="8" s="1"/>
  <c r="X12" i="10" s="1"/>
  <c r="K253" i="8" a="1"/>
  <c r="K253" i="8" s="1"/>
  <c r="AJ254" i="8" a="1"/>
  <c r="AJ254" i="8" s="1"/>
  <c r="Z45" i="10" s="1"/>
  <c r="AJ251" i="8" a="1"/>
  <c r="AJ251" i="8" s="1"/>
  <c r="Z42" i="10" s="1"/>
  <c r="AS227" i="8" a="1"/>
  <c r="AS227" i="8" s="1"/>
  <c r="AI12" i="10" s="1"/>
  <c r="S235" i="8" a="1"/>
  <c r="S235" i="8" s="1"/>
  <c r="I20" i="10" s="1"/>
  <c r="AI235" i="8" a="1"/>
  <c r="AI235" i="8" s="1"/>
  <c r="Y20" i="10" s="1"/>
  <c r="AA232" i="8" a="1"/>
  <c r="AA232" i="8" s="1"/>
  <c r="Q17" i="10" s="1"/>
  <c r="AJ236" i="8" a="1"/>
  <c r="AJ236" i="8" s="1"/>
  <c r="Z21" i="10" s="1"/>
  <c r="AC247" i="8" a="1"/>
  <c r="AC247" i="8" s="1"/>
  <c r="S38" i="10" s="1"/>
  <c r="AE232" i="8" a="1"/>
  <c r="AE232" i="8" s="1"/>
  <c r="U17" i="10" s="1"/>
  <c r="AD222" i="8" a="1"/>
  <c r="AD222" i="8" s="1"/>
  <c r="T7" i="10" s="1"/>
  <c r="AC234" i="8" a="1"/>
  <c r="AC234" i="8" s="1"/>
  <c r="S19" i="10" s="1"/>
  <c r="AD230" i="8" a="1"/>
  <c r="AD230" i="8" s="1"/>
  <c r="T15" i="10" s="1"/>
  <c r="Z254" i="8" a="1"/>
  <c r="Z254" i="8" s="1"/>
  <c r="P45" i="10" s="1"/>
  <c r="AI242" i="8" a="1"/>
  <c r="AI242" i="8" s="1"/>
  <c r="Y27" i="10" s="1"/>
  <c r="AM246" i="8" a="1"/>
  <c r="AM246" i="8" s="1"/>
  <c r="AC37" i="10" s="1"/>
  <c r="Z251" i="8" a="1"/>
  <c r="Z251" i="8" s="1"/>
  <c r="P42" i="10" s="1"/>
  <c r="X223" i="8" a="1"/>
  <c r="X223" i="8" s="1"/>
  <c r="N8" i="10" s="1"/>
  <c r="AC243" i="8" a="1"/>
  <c r="AC243" i="8" s="1"/>
  <c r="S28" i="10" s="1"/>
  <c r="AQ246" i="8" a="1"/>
  <c r="AQ246" i="8" s="1"/>
  <c r="AG37" i="10" s="1"/>
  <c r="T252" i="8" a="1"/>
  <c r="T252" i="8" s="1"/>
  <c r="J43" i="10" s="1"/>
  <c r="AC225" i="8" a="1"/>
  <c r="AC225" i="8" s="1"/>
  <c r="S10" i="10" s="1"/>
  <c r="AA231" i="8" a="1"/>
  <c r="AA231" i="8" s="1"/>
  <c r="Q16" i="10" s="1"/>
  <c r="R235" i="8" a="1"/>
  <c r="R235" i="8" s="1"/>
  <c r="H20" i="10" s="1"/>
  <c r="K230" i="8" a="1"/>
  <c r="K230" i="8" s="1"/>
  <c r="AB251" i="8" a="1"/>
  <c r="AB251" i="8" s="1"/>
  <c r="R42" i="10" s="1"/>
  <c r="AR227" i="8" a="1"/>
  <c r="AR227" i="8" s="1"/>
  <c r="AH12" i="10" s="1"/>
  <c r="AG231" i="8" a="1"/>
  <c r="AG231" i="8" s="1"/>
  <c r="W16" i="10" s="1"/>
  <c r="U226" i="8" a="1"/>
  <c r="U226" i="8" s="1"/>
  <c r="K11" i="10" s="1"/>
  <c r="AO234" i="8" a="1"/>
  <c r="AO234" i="8" s="1"/>
  <c r="AE19" i="10" s="1"/>
  <c r="L250" i="8" a="1"/>
  <c r="L250" i="8" s="1"/>
  <c r="B41" i="10" s="1"/>
  <c r="A41" i="10" s="1"/>
  <c r="AS248" i="8" a="1"/>
  <c r="AS248" i="8" s="1"/>
  <c r="AI39" i="10" s="1"/>
  <c r="AS252" i="8" a="1"/>
  <c r="AS252" i="8" s="1"/>
  <c r="AI43" i="10" s="1"/>
  <c r="AD236" i="8" a="1"/>
  <c r="AD236" i="8" s="1"/>
  <c r="T21" i="10" s="1"/>
  <c r="AO256" i="8" a="1"/>
  <c r="AO256" i="8" s="1"/>
  <c r="AE47" i="10" s="1"/>
  <c r="K224" i="8" a="1"/>
  <c r="K224" i="8" s="1"/>
  <c r="AB236" i="8" a="1"/>
  <c r="AB236" i="8" s="1"/>
  <c r="R21" i="10" s="1"/>
  <c r="K255" i="8" a="1"/>
  <c r="K255" i="8" s="1"/>
  <c r="AJ227" i="8" a="1"/>
  <c r="AJ227" i="8" s="1"/>
  <c r="Z12" i="10" s="1"/>
  <c r="AC255" i="8" a="1"/>
  <c r="AC255" i="8" s="1"/>
  <c r="S46" i="10" s="1"/>
  <c r="AB245" i="8" a="1"/>
  <c r="AB245" i="8" s="1"/>
  <c r="R36" i="10" s="1"/>
  <c r="M250" i="8" a="1"/>
  <c r="M250" i="8" s="1"/>
  <c r="C41" i="10" s="1"/>
  <c r="D41" i="10" s="1"/>
  <c r="Z233" i="8" a="1"/>
  <c r="Z233" i="8" s="1"/>
  <c r="P18" i="10" s="1"/>
  <c r="AE253" i="8" a="1"/>
  <c r="AE253" i="8" s="1"/>
  <c r="U44" i="10" s="1"/>
  <c r="V234" i="8" a="1"/>
  <c r="V234" i="8" s="1"/>
  <c r="L19" i="10" s="1"/>
  <c r="AH254" i="8" a="1"/>
  <c r="AH254" i="8" s="1"/>
  <c r="X45" i="10" s="1"/>
  <c r="AS257" i="8" a="1"/>
  <c r="AS257" i="8" s="1"/>
  <c r="AO251" i="8" a="1"/>
  <c r="AO251" i="8" s="1"/>
  <c r="AE42" i="10" s="1"/>
  <c r="AD244" i="8" a="1"/>
  <c r="AD244" i="8" s="1"/>
  <c r="T29" i="10" s="1"/>
  <c r="AE242" i="8" a="1"/>
  <c r="AE242" i="8" s="1"/>
  <c r="U27" i="10" s="1"/>
  <c r="Z231" i="8" a="1"/>
  <c r="Z231" i="8" s="1"/>
  <c r="P16" i="10" s="1"/>
  <c r="S250" i="8" a="1"/>
  <c r="S250" i="8" s="1"/>
  <c r="I41" i="10" s="1"/>
  <c r="S256" i="8" a="1"/>
  <c r="S256" i="8" s="1"/>
  <c r="I47" i="10" s="1"/>
  <c r="X237" i="8" a="1"/>
  <c r="X237" i="8" s="1"/>
  <c r="N22" i="10" s="1"/>
  <c r="AG247" i="8" a="1"/>
  <c r="AG247" i="8" s="1"/>
  <c r="W38" i="10" s="1"/>
  <c r="AF250" i="8" a="1"/>
  <c r="AF250" i="8" s="1"/>
  <c r="V41" i="10" s="1"/>
  <c r="AP244" i="8" a="1"/>
  <c r="AP244" i="8" s="1"/>
  <c r="AF29" i="10" s="1"/>
  <c r="AD228" i="8" a="1"/>
  <c r="AD228" i="8" s="1"/>
  <c r="T13" i="10" s="1"/>
  <c r="AJ257" i="8" a="1"/>
  <c r="AJ257" i="8" s="1"/>
  <c r="AN229" i="8" a="1"/>
  <c r="AN229" i="8" s="1"/>
  <c r="AD14" i="10" s="1"/>
  <c r="AA235" i="8" a="1"/>
  <c r="AA235" i="8" s="1"/>
  <c r="Q20" i="10" s="1"/>
  <c r="AB223" i="8" a="1"/>
  <c r="AB223" i="8" s="1"/>
  <c r="R8" i="10" s="1"/>
  <c r="U253" i="8" a="1"/>
  <c r="U253" i="8" s="1"/>
  <c r="K44" i="10" s="1"/>
  <c r="AI251" i="8" a="1"/>
  <c r="AI251" i="8" s="1"/>
  <c r="Y42" i="10" s="1"/>
  <c r="AR221" i="8" a="1"/>
  <c r="AR221" i="8" s="1"/>
  <c r="U245" i="8" a="1"/>
  <c r="U245" i="8" s="1"/>
  <c r="K36" i="10" s="1"/>
  <c r="AB254" i="8" a="1"/>
  <c r="AB254" i="8" s="1"/>
  <c r="R45" i="10" s="1"/>
  <c r="Z229" i="8" a="1"/>
  <c r="Z229" i="8" s="1"/>
  <c r="P14" i="10" s="1"/>
  <c r="W252" i="8" a="1"/>
  <c r="W252" i="8" s="1"/>
  <c r="M43" i="10" s="1"/>
  <c r="AS223" i="8" a="1"/>
  <c r="AS223" i="8" s="1"/>
  <c r="AI8" i="10" s="1"/>
  <c r="AI222" i="8" a="1"/>
  <c r="AI222" i="8" s="1"/>
  <c r="Y7" i="10" s="1"/>
  <c r="M223" i="8" a="1"/>
  <c r="M223" i="8" s="1"/>
  <c r="C8" i="10" s="1"/>
  <c r="D8" i="10" s="1"/>
  <c r="W240" i="8" a="1"/>
  <c r="W240" i="8" s="1"/>
  <c r="M25" i="10" s="1"/>
  <c r="AO222" i="8" a="1"/>
  <c r="AO222" i="8" s="1"/>
  <c r="AE7" i="10" s="1"/>
  <c r="AA257" i="8" a="1"/>
  <c r="AA257" i="8" s="1"/>
  <c r="T247" i="8" a="1"/>
  <c r="T247" i="8" s="1"/>
  <c r="J38" i="10" s="1"/>
  <c r="AE228" i="8" a="1"/>
  <c r="AE228" i="8" s="1"/>
  <c r="U13" i="10" s="1"/>
  <c r="AR233" i="8" a="1"/>
  <c r="AR233" i="8" s="1"/>
  <c r="AH18" i="10" s="1"/>
  <c r="AD245" i="8" a="1"/>
  <c r="AD245" i="8" s="1"/>
  <c r="T36" i="10" s="1"/>
  <c r="X252" i="8" a="1"/>
  <c r="X252" i="8" s="1"/>
  <c r="N43" i="10" s="1"/>
  <c r="AL250" i="8" a="1"/>
  <c r="AL250" i="8" s="1"/>
  <c r="AB41" i="10" s="1"/>
  <c r="AC227" i="8" a="1"/>
  <c r="AC227" i="8" s="1"/>
  <c r="S12" i="10" s="1"/>
  <c r="AA223" i="8" a="1"/>
  <c r="AA223" i="8" s="1"/>
  <c r="Q8" i="10" s="1"/>
  <c r="V249" i="8" a="1"/>
  <c r="V249" i="8" s="1"/>
  <c r="L40" i="10" s="1"/>
  <c r="U243" i="8" a="1"/>
  <c r="U243" i="8" s="1"/>
  <c r="K28" i="10" s="1"/>
  <c r="AG250" i="8" a="1"/>
  <c r="AG250" i="8" s="1"/>
  <c r="W41" i="10" s="1"/>
  <c r="AS226" i="8" a="1"/>
  <c r="AS226" i="8" s="1"/>
  <c r="AI11" i="10" s="1"/>
  <c r="AI221" i="8" a="1"/>
  <c r="AI221" i="8" s="1"/>
  <c r="AN254" i="8" a="1"/>
  <c r="AN254" i="8" s="1"/>
  <c r="AD45" i="10" s="1"/>
  <c r="AB225" i="8" a="1"/>
  <c r="AB225" i="8" s="1"/>
  <c r="R10" i="10" s="1"/>
  <c r="Y251" i="8" a="1"/>
  <c r="Y251" i="8" s="1"/>
  <c r="O42" i="10" s="1"/>
  <c r="AI241" i="8" a="1"/>
  <c r="AI241" i="8" s="1"/>
  <c r="Y26" i="10" s="1"/>
  <c r="R241" i="8" a="1"/>
  <c r="R241" i="8" s="1"/>
  <c r="H26" i="10" s="1"/>
  <c r="V233" i="8" a="1"/>
  <c r="V233" i="8" s="1"/>
  <c r="L18" i="10" s="1"/>
  <c r="AD257" i="8" a="1"/>
  <c r="AD257" i="8" s="1"/>
  <c r="R232" i="8" a="1"/>
  <c r="R232" i="8" s="1"/>
  <c r="H17" i="10" s="1"/>
  <c r="AR231" i="8" a="1"/>
  <c r="AR231" i="8" s="1"/>
  <c r="AH16" i="10" s="1"/>
  <c r="AJ242" i="8" a="1"/>
  <c r="AJ242" i="8" s="1"/>
  <c r="Z27" i="10" s="1"/>
  <c r="K251" i="8" a="1"/>
  <c r="K251" i="8" s="1"/>
  <c r="AD237" i="8" a="1"/>
  <c r="AD237" i="8" s="1"/>
  <c r="T22" i="10" s="1"/>
  <c r="K257" i="8" a="1"/>
  <c r="K257" i="8" s="1"/>
  <c r="AB253" i="8" a="1"/>
  <c r="AB253" i="8" s="1"/>
  <c r="R44" i="10" s="1"/>
  <c r="V235" i="8" a="1"/>
  <c r="V235" i="8" s="1"/>
  <c r="L20" i="10" s="1"/>
  <c r="X243" i="8" a="1"/>
  <c r="X243" i="8" s="1"/>
  <c r="N28" i="10" s="1"/>
  <c r="AJ252" i="8" a="1"/>
  <c r="AJ252" i="8" s="1"/>
  <c r="Z43" i="10" s="1"/>
  <c r="AQ256" i="8" a="1"/>
  <c r="AQ256" i="8" s="1"/>
  <c r="AG47" i="10" s="1"/>
  <c r="W242" i="8" a="1"/>
  <c r="W242" i="8" s="1"/>
  <c r="M27" i="10" s="1"/>
  <c r="AG240" i="8" a="1"/>
  <c r="AG240" i="8" s="1"/>
  <c r="W25" i="10" s="1"/>
  <c r="AD239" i="8" a="1"/>
  <c r="AD239" i="8" s="1"/>
  <c r="T24" i="10" s="1"/>
  <c r="AM231" i="8" a="1"/>
  <c r="AM231" i="8" s="1"/>
  <c r="AC16" i="10" s="1"/>
  <c r="AP238" i="8" a="1"/>
  <c r="AP238" i="8" s="1"/>
  <c r="AF23" i="10" s="1"/>
  <c r="R221" i="8" a="1"/>
  <c r="R221" i="8" s="1"/>
  <c r="AH228" i="8" a="1"/>
  <c r="AH228" i="8" s="1"/>
  <c r="X13" i="10" s="1"/>
  <c r="AL226" i="8" a="1"/>
  <c r="AL226" i="8" s="1"/>
  <c r="AB11" i="10" s="1"/>
  <c r="AR249" i="8" a="1"/>
  <c r="AR249" i="8" s="1"/>
  <c r="AH40" i="10" s="1"/>
  <c r="Y254" i="8" a="1"/>
  <c r="Y254" i="8" s="1"/>
  <c r="O45" i="10" s="1"/>
  <c r="AN250" i="8" a="1"/>
  <c r="AN250" i="8" s="1"/>
  <c r="AD41" i="10" s="1"/>
  <c r="AF245" i="8" a="1"/>
  <c r="AF245" i="8" s="1"/>
  <c r="V36" i="10" s="1"/>
  <c r="AE251" i="8" a="1"/>
  <c r="AE251" i="8" s="1"/>
  <c r="U42" i="10" s="1"/>
  <c r="AQ224" i="8" a="1"/>
  <c r="AQ224" i="8" s="1"/>
  <c r="AG9" i="10" s="1"/>
  <c r="K221" i="8" a="1"/>
  <c r="K221" i="8" s="1"/>
  <c r="AN251" i="8" a="1"/>
  <c r="AN251" i="8" s="1"/>
  <c r="AD42" i="10" s="1"/>
  <c r="M252" i="8" a="1"/>
  <c r="M252" i="8" s="1"/>
  <c r="C43" i="10" s="1"/>
  <c r="D43" i="10" s="1"/>
  <c r="T233" i="8" a="1"/>
  <c r="T233" i="8" s="1"/>
  <c r="J18" i="10" s="1"/>
  <c r="X230" i="8" a="1"/>
  <c r="X230" i="8" s="1"/>
  <c r="N15" i="10" s="1"/>
  <c r="AG244" i="8" a="1"/>
  <c r="AG244" i="8" s="1"/>
  <c r="W29" i="10" s="1"/>
  <c r="AJ243" i="8" a="1"/>
  <c r="AJ243" i="8" s="1"/>
  <c r="Z28" i="10" s="1"/>
  <c r="AR243" i="8" a="1"/>
  <c r="AR243" i="8" s="1"/>
  <c r="AH28" i="10" s="1"/>
  <c r="R238" i="8" a="1"/>
  <c r="R238" i="8" s="1"/>
  <c r="H23" i="10" s="1"/>
  <c r="AQ225" i="8" a="1"/>
  <c r="AQ225" i="8" s="1"/>
  <c r="AG10" i="10" s="1"/>
  <c r="AB229" i="8" a="1"/>
  <c r="AB229" i="8" s="1"/>
  <c r="R14" i="10" s="1"/>
  <c r="AG246" i="8" a="1"/>
  <c r="AG246" i="8" s="1"/>
  <c r="W37" i="10" s="1"/>
  <c r="AI230" i="8" a="1"/>
  <c r="AI230" i="8" s="1"/>
  <c r="Y15" i="10" s="1"/>
  <c r="AM223" i="8" a="1"/>
  <c r="AM223" i="8" s="1"/>
  <c r="AC8" i="10" s="1"/>
  <c r="AL235" i="8" a="1"/>
  <c r="AL235" i="8" s="1"/>
  <c r="AB20" i="10" s="1"/>
  <c r="AB221" i="8" a="1"/>
  <c r="AB221" i="8" s="1"/>
  <c r="Z237" i="8" a="1"/>
  <c r="Z237" i="8" s="1"/>
  <c r="P22" i="10" s="1"/>
  <c r="R239" i="8" a="1"/>
  <c r="R239" i="8" s="1"/>
  <c r="H24" i="10" s="1"/>
  <c r="AM239" i="8" a="1"/>
  <c r="AM239" i="8" s="1"/>
  <c r="AC24" i="10" s="1"/>
  <c r="U249" i="8" a="1"/>
  <c r="U249" i="8" s="1"/>
  <c r="K40" i="10" s="1"/>
  <c r="X221" i="8" a="1"/>
  <c r="X221" i="8" s="1"/>
  <c r="Z244" i="8" a="1"/>
  <c r="Z244" i="8" s="1"/>
  <c r="P29" i="10" s="1"/>
  <c r="X249" i="8" a="1"/>
  <c r="X249" i="8" s="1"/>
  <c r="N40" i="10" s="1"/>
  <c r="AB231" i="8" a="1"/>
  <c r="AB231" i="8" s="1"/>
  <c r="R16" i="10" s="1"/>
  <c r="R227" i="8" a="1"/>
  <c r="R227" i="8" s="1"/>
  <c r="H12" i="10" s="1"/>
  <c r="AG252" i="8" a="1"/>
  <c r="AG252" i="8" s="1"/>
  <c r="W43" i="10" s="1"/>
  <c r="R225" i="8" a="1"/>
  <c r="R225" i="8" s="1"/>
  <c r="H10" i="10" s="1"/>
  <c r="AG248" i="8" a="1"/>
  <c r="AG248" i="8" s="1"/>
  <c r="W39" i="10" s="1"/>
  <c r="AR248" i="8" a="1"/>
  <c r="AR248" i="8" s="1"/>
  <c r="AH39" i="10" s="1"/>
  <c r="K238" i="8" a="1"/>
  <c r="K238" i="8" s="1"/>
  <c r="AK246" i="8" a="1"/>
  <c r="AK246" i="8" s="1"/>
  <c r="AA37" i="10" s="1"/>
  <c r="X236" i="8" a="1"/>
  <c r="X236" i="8" s="1"/>
  <c r="N21" i="10" s="1"/>
  <c r="AN230" i="8" a="1"/>
  <c r="AN230" i="8" s="1"/>
  <c r="AD15" i="10" s="1"/>
  <c r="AK254" i="8" a="1"/>
  <c r="AK254" i="8" s="1"/>
  <c r="AA45" i="10" s="1"/>
  <c r="AF230" i="8" a="1"/>
  <c r="AF230" i="8" s="1"/>
  <c r="V15" i="10" s="1"/>
  <c r="K237" i="8" a="1"/>
  <c r="K237" i="8" s="1"/>
  <c r="AK248" i="8" a="1"/>
  <c r="AK248" i="8" s="1"/>
  <c r="AA39" i="10" s="1"/>
  <c r="M237" i="8" a="1"/>
  <c r="M237" i="8" s="1"/>
  <c r="C22" i="10" s="1"/>
  <c r="D22" i="10" s="1"/>
  <c r="AJ225" i="8" a="1"/>
  <c r="AJ225" i="8" s="1"/>
  <c r="Z10" i="10" s="1"/>
  <c r="L234" i="8" a="1"/>
  <c r="L234" i="8" s="1"/>
  <c r="AI233" i="8" a="1"/>
  <c r="AI233" i="8" s="1"/>
  <c r="Y18" i="10" s="1"/>
  <c r="AL256" i="8" a="1"/>
  <c r="AL256" i="8" s="1"/>
  <c r="AB47" i="10" s="1"/>
  <c r="Z234" i="8" a="1"/>
  <c r="Z234" i="8" s="1"/>
  <c r="P19" i="10" s="1"/>
  <c r="W248" i="8" a="1"/>
  <c r="W248" i="8" s="1"/>
  <c r="M39" i="10" s="1"/>
  <c r="U250" i="8" a="1"/>
  <c r="U250" i="8" s="1"/>
  <c r="K41" i="10" s="1"/>
  <c r="AR234" i="8" a="1"/>
  <c r="AR234" i="8" s="1"/>
  <c r="AH19" i="10" s="1"/>
  <c r="AQ257" i="8" a="1"/>
  <c r="AQ257" i="8" s="1"/>
  <c r="AR229" i="8" a="1"/>
  <c r="AR229" i="8" s="1"/>
  <c r="AH14" i="10" s="1"/>
  <c r="AE230" i="8" a="1"/>
  <c r="AE230" i="8" s="1"/>
  <c r="U15" i="10" s="1"/>
  <c r="X250" i="8" a="1"/>
  <c r="X250" i="8" s="1"/>
  <c r="N41" i="10" s="1"/>
  <c r="AC241" i="8" a="1"/>
  <c r="AC241" i="8" s="1"/>
  <c r="S26" i="10" s="1"/>
  <c r="AP251" i="8" a="1"/>
  <c r="AP251" i="8" s="1"/>
  <c r="AF42" i="10" s="1"/>
  <c r="AK227" i="8" a="1"/>
  <c r="AK227" i="8" s="1"/>
  <c r="AA12" i="10" s="1"/>
  <c r="Y249" i="8" a="1"/>
  <c r="Y249" i="8" s="1"/>
  <c r="O40" i="10" s="1"/>
  <c r="T238" i="8" a="1"/>
  <c r="T238" i="8" s="1"/>
  <c r="J23" i="10" s="1"/>
  <c r="R242" i="8" a="1"/>
  <c r="R242" i="8" s="1"/>
  <c r="H27" i="10" s="1"/>
  <c r="AQ222" i="8" a="1"/>
  <c r="AQ222" i="8" s="1"/>
  <c r="AG7" i="10" s="1"/>
  <c r="AI223" i="8" a="1"/>
  <c r="AI223" i="8" s="1"/>
  <c r="Y8" i="10" s="1"/>
  <c r="V254" i="8" a="1"/>
  <c r="V254" i="8" s="1"/>
  <c r="L45" i="10" s="1"/>
  <c r="K222" i="8" a="1"/>
  <c r="K222" i="8" s="1"/>
  <c r="AC251" i="8" a="1"/>
  <c r="AC251" i="8" s="1"/>
  <c r="S42" i="10" s="1"/>
  <c r="AA249" i="8" a="1"/>
  <c r="AA249" i="8" s="1"/>
  <c r="Q40" i="10" s="1"/>
  <c r="T240" i="8" a="1"/>
  <c r="T240" i="8" s="1"/>
  <c r="J25" i="10" s="1"/>
  <c r="AH246" i="8" a="1"/>
  <c r="AH246" i="8" s="1"/>
  <c r="X37" i="10" s="1"/>
  <c r="AS243" i="8" a="1"/>
  <c r="AS243" i="8" s="1"/>
  <c r="AI28" i="10" s="1"/>
  <c r="AH250" i="8" a="1"/>
  <c r="AH250" i="8" s="1"/>
  <c r="X41" i="10" s="1"/>
  <c r="T237" i="8" a="1"/>
  <c r="T237" i="8" s="1"/>
  <c r="J22" i="10" s="1"/>
  <c r="Z236" i="8" a="1"/>
  <c r="Z236" i="8" s="1"/>
  <c r="P21" i="10" s="1"/>
  <c r="S226" i="8" a="1"/>
  <c r="S226" i="8" s="1"/>
  <c r="I11" i="10" s="1"/>
  <c r="AF254" i="8" a="1"/>
  <c r="AF254" i="8" s="1"/>
  <c r="V45" i="10" s="1"/>
  <c r="AS253" i="8" a="1"/>
  <c r="AS253" i="8" s="1"/>
  <c r="AI44" i="10" s="1"/>
  <c r="AN249" i="8" a="1"/>
  <c r="AN249" i="8" s="1"/>
  <c r="AD40" i="10" s="1"/>
  <c r="Z225" i="8" a="1"/>
  <c r="Z225" i="8" s="1"/>
  <c r="P10" i="10" s="1"/>
  <c r="S241" i="8" a="1"/>
  <c r="S241" i="8" s="1"/>
  <c r="I26" i="10" s="1"/>
  <c r="X247" i="8" a="1"/>
  <c r="X247" i="8" s="1"/>
  <c r="N38" i="10" s="1"/>
  <c r="AL245" i="8" a="1"/>
  <c r="AL245" i="8" s="1"/>
  <c r="AB36" i="10" s="1"/>
  <c r="AM238" i="8" a="1"/>
  <c r="AM238" i="8" s="1"/>
  <c r="AC23" i="10" s="1"/>
  <c r="AB256" i="8" a="1"/>
  <c r="AB256" i="8" s="1"/>
  <c r="R47" i="10" s="1"/>
  <c r="AJ224" i="8" a="1"/>
  <c r="AJ224" i="8" s="1"/>
  <c r="Z9" i="10" s="1"/>
  <c r="Y253" i="8" a="1"/>
  <c r="Y253" i="8" s="1"/>
  <c r="O44" i="10" s="1"/>
  <c r="AJ230" i="8" a="1"/>
  <c r="AJ230" i="8" s="1"/>
  <c r="Z15" i="10" s="1"/>
  <c r="AG222" i="8" a="1"/>
  <c r="AG222" i="8" s="1"/>
  <c r="W7" i="10" s="1"/>
  <c r="AJ246" i="8" a="1"/>
  <c r="AJ246" i="8" s="1"/>
  <c r="Z37" i="10" s="1"/>
  <c r="R256" i="8" a="1"/>
  <c r="R256" i="8" s="1"/>
  <c r="H47" i="10" s="1"/>
  <c r="AS254" i="8" a="1"/>
  <c r="AS254" i="8" s="1"/>
  <c r="AI45" i="10" s="1"/>
  <c r="AB255" i="8" a="1"/>
  <c r="AB255" i="8" s="1"/>
  <c r="R46" i="10" s="1"/>
  <c r="U246" i="8" a="1"/>
  <c r="U246" i="8" s="1"/>
  <c r="K37" i="10" s="1"/>
  <c r="AQ241" i="8" a="1"/>
  <c r="AQ241" i="8" s="1"/>
  <c r="AG26" i="10" s="1"/>
  <c r="Y233" i="8" a="1"/>
  <c r="Y233" i="8" s="1"/>
  <c r="O18" i="10" s="1"/>
  <c r="AD232" i="8" a="1"/>
  <c r="AD232" i="8" s="1"/>
  <c r="T17" i="10" s="1"/>
  <c r="M256" i="8" a="1"/>
  <c r="M256" i="8" s="1"/>
  <c r="C47" i="10" s="1"/>
  <c r="D47" i="10" s="1"/>
  <c r="U248" i="8" a="1"/>
  <c r="U248" i="8" s="1"/>
  <c r="K39" i="10" s="1"/>
  <c r="Z221" i="8" a="1"/>
  <c r="Z221" i="8" s="1"/>
  <c r="AE239" i="8" a="1"/>
  <c r="AE239" i="8" s="1"/>
  <c r="U24" i="10" s="1"/>
  <c r="AF246" i="8" a="1"/>
  <c r="AF246" i="8" s="1"/>
  <c r="V37" i="10" s="1"/>
  <c r="AG237" i="8" a="1"/>
  <c r="AG237" i="8" s="1"/>
  <c r="W22" i="10" s="1"/>
  <c r="AA221" i="8" a="1"/>
  <c r="AA221" i="8" s="1"/>
  <c r="M229" i="8" a="1"/>
  <c r="M229" i="8" s="1"/>
  <c r="C14" i="10" s="1"/>
  <c r="D14" i="10" s="1"/>
  <c r="X227" i="8" a="1"/>
  <c r="X227" i="8" s="1"/>
  <c r="N12" i="10" s="1"/>
  <c r="AM256" i="8" a="1"/>
  <c r="AM256" i="8" s="1"/>
  <c r="AC47" i="10" s="1"/>
  <c r="AI245" i="8" a="1"/>
  <c r="AI245" i="8" s="1"/>
  <c r="Y36" i="10" s="1"/>
  <c r="AM254" i="8" a="1"/>
  <c r="AM254" i="8" s="1"/>
  <c r="AC45" i="10" s="1"/>
  <c r="L257" i="8" a="1"/>
  <c r="L257" i="8" s="1"/>
  <c r="AS228" i="8" a="1"/>
  <c r="AS228" i="8" s="1"/>
  <c r="AI13" i="10" s="1"/>
  <c r="AR222" i="8" a="1"/>
  <c r="AR222" i="8" s="1"/>
  <c r="AH7" i="10" s="1"/>
  <c r="AS256" i="8" a="1"/>
  <c r="AS256" i="8" s="1"/>
  <c r="AI47" i="10" s="1"/>
  <c r="AJ222" i="8" a="1"/>
  <c r="AJ222" i="8" s="1"/>
  <c r="Z7" i="10" s="1"/>
  <c r="AQ253" i="8" a="1"/>
  <c r="AQ253" i="8" s="1"/>
  <c r="AG44" i="10" s="1"/>
  <c r="AO221" i="8" a="1"/>
  <c r="AO221" i="8" s="1"/>
  <c r="AJ235" i="8" a="1"/>
  <c r="AJ235" i="8" s="1"/>
  <c r="Z20" i="10" s="1"/>
  <c r="Y235" i="8" a="1"/>
  <c r="Y235" i="8" s="1"/>
  <c r="O20" i="10" s="1"/>
  <c r="AO254" i="8" a="1"/>
  <c r="AO254" i="8" s="1"/>
  <c r="AE45" i="10" s="1"/>
  <c r="Y243" i="8" a="1"/>
  <c r="Y243" i="8" s="1"/>
  <c r="O28" i="10" s="1"/>
  <c r="T248" i="8" a="1"/>
  <c r="T248" i="8" s="1"/>
  <c r="J39" i="10" s="1"/>
  <c r="AN232" i="8" a="1"/>
  <c r="AN232" i="8" s="1"/>
  <c r="AD17" i="10" s="1"/>
  <c r="L255" i="8" a="1"/>
  <c r="L255" i="8" s="1"/>
  <c r="B46" i="10" s="1"/>
  <c r="A46" i="10" s="1"/>
  <c r="AB244" i="8" a="1"/>
  <c r="AB244" i="8" s="1"/>
  <c r="R29" i="10" s="1"/>
  <c r="AS251" i="8" a="1"/>
  <c r="AS251" i="8" s="1"/>
  <c r="AI42" i="10" s="1"/>
  <c r="AR232" i="8" a="1"/>
  <c r="AR232" i="8" s="1"/>
  <c r="AH17" i="10" s="1"/>
  <c r="AC231" i="8" a="1"/>
  <c r="AC231" i="8" s="1"/>
  <c r="S16" i="10" s="1"/>
  <c r="AB249" i="8" a="1"/>
  <c r="AB249" i="8" s="1"/>
  <c r="R40" i="10" s="1"/>
  <c r="AE233" i="8" a="1"/>
  <c r="AE233" i="8" s="1"/>
  <c r="U18" i="10" s="1"/>
  <c r="AD253" i="8" a="1"/>
  <c r="AD253" i="8" s="1"/>
  <c r="T44" i="10" s="1"/>
  <c r="V229" i="8" a="1"/>
  <c r="V229" i="8" s="1"/>
  <c r="L14" i="10" s="1"/>
  <c r="AF249" i="8" a="1"/>
  <c r="AF249" i="8" s="1"/>
  <c r="V40" i="10" s="1"/>
  <c r="L222" i="8" a="1"/>
  <c r="L222" i="8" s="1"/>
  <c r="Z242" i="8" a="1"/>
  <c r="Z242" i="8" s="1"/>
  <c r="P27" i="10" s="1"/>
  <c r="W255" i="8" a="1"/>
  <c r="W255" i="8" s="1"/>
  <c r="M46" i="10" s="1"/>
  <c r="V253" i="8" a="1"/>
  <c r="V253" i="8" s="1"/>
  <c r="L44" i="10" s="1"/>
  <c r="AN236" i="8" a="1"/>
  <c r="AN236" i="8" s="1"/>
  <c r="AD21" i="10" s="1"/>
  <c r="V226" i="8" a="1"/>
  <c r="V226" i="8" s="1"/>
  <c r="L11" i="10" s="1"/>
  <c r="M253" i="8" a="1"/>
  <c r="M253" i="8" s="1"/>
  <c r="C44" i="10" s="1"/>
  <c r="D44" i="10" s="1"/>
  <c r="R236" i="8" a="1"/>
  <c r="R236" i="8" s="1"/>
  <c r="H21" i="10" s="1"/>
  <c r="Z223" i="8" a="1"/>
  <c r="Z223" i="8" s="1"/>
  <c r="P8" i="10" s="1"/>
  <c r="AN228" i="8" a="1"/>
  <c r="AN228" i="8" s="1"/>
  <c r="AD13" i="10" s="1"/>
  <c r="AN248" i="8" a="1"/>
  <c r="AN248" i="8" s="1"/>
  <c r="AD39" i="10" s="1"/>
  <c r="AQ254" i="8" a="1"/>
  <c r="AQ254" i="8" s="1"/>
  <c r="AG45" i="10" s="1"/>
  <c r="AO245" i="8" a="1"/>
  <c r="AO245" i="8" s="1"/>
  <c r="AE36" i="10" s="1"/>
  <c r="AP249" i="8" a="1"/>
  <c r="AP249" i="8" s="1"/>
  <c r="AF40" i="10" s="1"/>
  <c r="AR236" i="8" a="1"/>
  <c r="AR236" i="8" s="1"/>
  <c r="AH21" i="10" s="1"/>
  <c r="M235" i="8" a="1"/>
  <c r="M235" i="8" s="1"/>
  <c r="C20" i="10" s="1"/>
  <c r="D20" i="10" s="1"/>
  <c r="V224" i="8" a="1"/>
  <c r="V224" i="8" s="1"/>
  <c r="L9" i="10" s="1"/>
  <c r="K243" i="8" a="1"/>
  <c r="K243" i="8" s="1"/>
  <c r="T250" i="8" a="1"/>
  <c r="T250" i="8" s="1"/>
  <c r="J41" i="10" s="1"/>
  <c r="AC239" i="8" a="1"/>
  <c r="AC239" i="8" s="1"/>
  <c r="S24" i="10" s="1"/>
  <c r="AH256" i="8" a="1"/>
  <c r="AH256" i="8" s="1"/>
  <c r="X47" i="10" s="1"/>
  <c r="R228" i="8" a="1"/>
  <c r="R228" i="8" s="1"/>
  <c r="H13" i="10" s="1"/>
  <c r="U237" i="8" a="1"/>
  <c r="U237" i="8" s="1"/>
  <c r="K22" i="10" s="1"/>
  <c r="AR253" i="8" a="1"/>
  <c r="AR253" i="8" s="1"/>
  <c r="AH44" i="10" s="1"/>
  <c r="W253" i="8" a="1"/>
  <c r="W253" i="8" s="1"/>
  <c r="M44" i="10" s="1"/>
  <c r="W243" i="8" a="1"/>
  <c r="W243" i="8" s="1"/>
  <c r="M28" i="10" s="1"/>
  <c r="AM236" i="8" a="1"/>
  <c r="AM236" i="8" s="1"/>
  <c r="AC21" i="10" s="1"/>
  <c r="AK249" i="8" a="1"/>
  <c r="AK249" i="8" s="1"/>
  <c r="AA40" i="10" s="1"/>
  <c r="AA228" i="8" a="1"/>
  <c r="AA228" i="8" s="1"/>
  <c r="Q13" i="10" s="1"/>
  <c r="AK257" i="8" a="1"/>
  <c r="AK257" i="8" s="1"/>
  <c r="AK237" i="8" a="1"/>
  <c r="AK237" i="8" s="1"/>
  <c r="AA22" i="10" s="1"/>
  <c r="X226" i="8" a="1"/>
  <c r="X226" i="8" s="1"/>
  <c r="N11" i="10" s="1"/>
  <c r="AP253" i="8" a="1"/>
  <c r="AP253" i="8" s="1"/>
  <c r="AF44" i="10" s="1"/>
  <c r="AR247" i="8" a="1"/>
  <c r="AR247" i="8" s="1"/>
  <c r="AH38" i="10" s="1"/>
  <c r="AF222" i="8" a="1"/>
  <c r="AF222" i="8" s="1"/>
  <c r="V7" i="10" s="1"/>
  <c r="U235" i="8" a="1"/>
  <c r="U235" i="8" s="1"/>
  <c r="K20" i="10" s="1"/>
  <c r="AA244" i="8" a="1"/>
  <c r="AA244" i="8" s="1"/>
  <c r="Q29" i="10" s="1"/>
  <c r="L236" i="8" a="1"/>
  <c r="L236" i="8" s="1"/>
  <c r="AL255" i="8" a="1"/>
  <c r="AL255" i="8" s="1"/>
  <c r="AB46" i="10" s="1"/>
  <c r="AK245" i="8" a="1"/>
  <c r="AK245" i="8" s="1"/>
  <c r="AA36" i="10" s="1"/>
  <c r="L247" i="8" a="1"/>
  <c r="L247" i="8" s="1"/>
  <c r="B38" i="10" s="1"/>
  <c r="A38" i="10" s="1"/>
  <c r="AE238" i="8" a="1"/>
  <c r="AE238" i="8" s="1"/>
  <c r="U23" i="10" s="1"/>
  <c r="AP224" i="8" a="1"/>
  <c r="AP224" i="8" s="1"/>
  <c r="AF9" i="10" s="1"/>
  <c r="M254" i="8" a="1"/>
  <c r="M254" i="8" s="1"/>
  <c r="C45" i="10" s="1"/>
  <c r="D45" i="10" s="1"/>
  <c r="AP228" i="8" a="1"/>
  <c r="AP228" i="8" s="1"/>
  <c r="AF13" i="10" s="1"/>
  <c r="AD224" i="8" a="1"/>
  <c r="AD224" i="8" s="1"/>
  <c r="T9" i="10" s="1"/>
  <c r="R250" i="8" a="1"/>
  <c r="R250" i="8" s="1"/>
  <c r="H41" i="10" s="1"/>
  <c r="X229" i="8" a="1"/>
  <c r="X229" i="8" s="1"/>
  <c r="N14" i="10" s="1"/>
  <c r="AH242" i="8" a="1"/>
  <c r="AH242" i="8" s="1"/>
  <c r="X27" i="10" s="1"/>
  <c r="T231" i="8" a="1"/>
  <c r="T231" i="8" s="1"/>
  <c r="J16" i="10" s="1"/>
  <c r="AJ241" i="8" a="1"/>
  <c r="AJ241" i="8" s="1"/>
  <c r="Z26" i="10" s="1"/>
  <c r="R257" i="8" a="1"/>
  <c r="R257" i="8" s="1"/>
  <c r="AD240" i="8" a="1"/>
  <c r="AD240" i="8" s="1"/>
  <c r="T25" i="10" s="1"/>
  <c r="AQ248" i="8" a="1"/>
  <c r="AQ248" i="8" s="1"/>
  <c r="AG39" i="10" s="1"/>
  <c r="Z248" i="8" a="1"/>
  <c r="Z248" i="8" s="1"/>
  <c r="P39" i="10" s="1"/>
  <c r="X225" i="8" a="1"/>
  <c r="X225" i="8" s="1"/>
  <c r="N10" i="10" s="1"/>
  <c r="AD247" i="8" a="1"/>
  <c r="AD247" i="8" s="1"/>
  <c r="T38" i="10" s="1"/>
  <c r="AP257" i="8" a="1"/>
  <c r="AP257" i="8" s="1"/>
  <c r="AK236" i="8" a="1"/>
  <c r="AK236" i="8" s="1"/>
  <c r="AA21" i="10" s="1"/>
  <c r="AR224" i="8" a="1"/>
  <c r="AR224" i="8" s="1"/>
  <c r="AH9" i="10" s="1"/>
  <c r="W225" i="8" a="1"/>
  <c r="W225" i="8" s="1"/>
  <c r="M10" i="10" s="1"/>
  <c r="AQ252" i="8" a="1"/>
  <c r="AQ252" i="8" s="1"/>
  <c r="AG43" i="10" s="1"/>
  <c r="W236" i="8" a="1"/>
  <c r="W236" i="8" s="1"/>
  <c r="M21" i="10" s="1"/>
  <c r="V236" i="8" a="1"/>
  <c r="V236" i="8" s="1"/>
  <c r="L21" i="10" s="1"/>
  <c r="W249" i="8" a="1"/>
  <c r="W249" i="8" s="1"/>
  <c r="M40" i="10" s="1"/>
  <c r="Z239" i="8" a="1"/>
  <c r="Z239" i="8" s="1"/>
  <c r="P24" i="10" s="1"/>
  <c r="AB239" i="8" a="1"/>
  <c r="AB239" i="8" s="1"/>
  <c r="R24" i="10" s="1"/>
  <c r="AH224" i="8" a="1"/>
  <c r="AH224" i="8" s="1"/>
  <c r="X9" i="10" s="1"/>
  <c r="V239" i="8" a="1"/>
  <c r="V239" i="8" s="1"/>
  <c r="L24" i="10" s="1"/>
  <c r="AA237" i="8" a="1"/>
  <c r="AA237" i="8" s="1"/>
  <c r="Q22" i="10" s="1"/>
  <c r="AD234" i="8" a="1"/>
  <c r="AD234" i="8" s="1"/>
  <c r="T19" i="10" s="1"/>
  <c r="AG256" i="8" a="1"/>
  <c r="AG256" i="8" s="1"/>
  <c r="W47" i="10" s="1"/>
  <c r="AO225" i="8" a="1"/>
  <c r="AO225" i="8" s="1"/>
  <c r="AE10" i="10" s="1"/>
  <c r="AC237" i="8" a="1"/>
  <c r="AC237" i="8" s="1"/>
  <c r="S22" i="10" s="1"/>
  <c r="AI248" i="8" a="1"/>
  <c r="AI248" i="8" s="1"/>
  <c r="Y39" i="10" s="1"/>
  <c r="AB237" i="8" a="1"/>
  <c r="AB237" i="8" s="1"/>
  <c r="R22" i="10" s="1"/>
  <c r="X241" i="8" a="1"/>
  <c r="X241" i="8" s="1"/>
  <c r="N26" i="10" s="1"/>
  <c r="AS238" i="8" a="1"/>
  <c r="AS238" i="8" s="1"/>
  <c r="AI23" i="10" s="1"/>
  <c r="AC232" i="8" a="1"/>
  <c r="AC232" i="8" s="1"/>
  <c r="S17" i="10" s="1"/>
  <c r="AI255" i="8" a="1"/>
  <c r="AI255" i="8" s="1"/>
  <c r="Y46" i="10" s="1"/>
  <c r="AB250" i="8" a="1"/>
  <c r="AB250" i="8" s="1"/>
  <c r="R41" i="10" s="1"/>
  <c r="M234" i="8" a="1"/>
  <c r="M234" i="8" s="1"/>
  <c r="C19" i="10" s="1"/>
  <c r="D19" i="10" s="1"/>
  <c r="AE231" i="8" a="1"/>
  <c r="AE231" i="8" s="1"/>
  <c r="U16" i="10" s="1"/>
  <c r="R255" i="8" a="1"/>
  <c r="R255" i="8" s="1"/>
  <c r="H46" i="10" s="1"/>
  <c r="AK243" i="8" a="1"/>
  <c r="AK243" i="8" s="1"/>
  <c r="AA28" i="10" s="1"/>
  <c r="AD242" i="8" a="1"/>
  <c r="AD242" i="8" s="1"/>
  <c r="T27" i="10" s="1"/>
  <c r="Y236" i="8" a="1"/>
  <c r="Y236" i="8" s="1"/>
  <c r="O21" i="10" s="1"/>
  <c r="AA242" i="8" a="1"/>
  <c r="AA242" i="8" s="1"/>
  <c r="Q27" i="10" s="1"/>
  <c r="L223" i="8" a="1"/>
  <c r="L223" i="8" s="1"/>
  <c r="Z247" i="8" a="1"/>
  <c r="Z247" i="8" s="1"/>
  <c r="P38" i="10" s="1"/>
  <c r="M225" i="8" a="1"/>
  <c r="M225" i="8" s="1"/>
  <c r="C10" i="10" s="1"/>
  <c r="D10" i="10" s="1"/>
  <c r="AI229" i="8" a="1"/>
  <c r="AI229" i="8" s="1"/>
  <c r="Y14" i="10" s="1"/>
  <c r="AD221" i="8" a="1"/>
  <c r="AD221" i="8" s="1"/>
  <c r="AH240" i="8" a="1"/>
  <c r="AH240" i="8" s="1"/>
  <c r="X25" i="10" s="1"/>
  <c r="AO249" i="8" a="1"/>
  <c r="AO249" i="8" s="1"/>
  <c r="AE40" i="10" s="1"/>
  <c r="X248" i="8" a="1"/>
  <c r="X248" i="8" s="1"/>
  <c r="N39" i="10" s="1"/>
  <c r="AN223" i="8" a="1"/>
  <c r="AN223" i="8" s="1"/>
  <c r="AD8" i="10" s="1"/>
  <c r="AR252" i="8" a="1"/>
  <c r="AR252" i="8" s="1"/>
  <c r="AH43" i="10" s="1"/>
  <c r="AQ251" i="8" a="1"/>
  <c r="AQ251" i="8" s="1"/>
  <c r="AG42" i="10" s="1"/>
  <c r="X228" i="8" a="1"/>
  <c r="X228" i="8" s="1"/>
  <c r="N13" i="10" s="1"/>
  <c r="AP248" i="8" a="1"/>
  <c r="AP248" i="8" s="1"/>
  <c r="AF39" i="10" s="1"/>
  <c r="AM229" i="8" a="1"/>
  <c r="AM229" i="8" s="1"/>
  <c r="AC14" i="10" s="1"/>
  <c r="AH251" i="8" a="1"/>
  <c r="AH251" i="8" s="1"/>
  <c r="X42" i="10" s="1"/>
  <c r="AI228" i="8" a="1"/>
  <c r="AI228" i="8" s="1"/>
  <c r="Y13" i="10" s="1"/>
  <c r="AH234" i="8" a="1"/>
  <c r="AH234" i="8" s="1"/>
  <c r="X19" i="10" s="1"/>
  <c r="AD227" i="8" a="1"/>
  <c r="AD227" i="8" s="1"/>
  <c r="T12" i="10" s="1"/>
  <c r="S249" i="8" a="1"/>
  <c r="S249" i="8" s="1"/>
  <c r="I40" i="10" s="1"/>
  <c r="S227" i="8" a="1"/>
  <c r="S227" i="8" s="1"/>
  <c r="I12" i="10" s="1"/>
  <c r="AK223" i="8" a="1"/>
  <c r="AK223" i="8" s="1"/>
  <c r="AA8" i="10" s="1"/>
  <c r="AF253" i="8" a="1"/>
  <c r="AF253" i="8" s="1"/>
  <c r="V44" i="10" s="1"/>
  <c r="U241" i="8" a="1"/>
  <c r="U241" i="8" s="1"/>
  <c r="K26" i="10" s="1"/>
  <c r="AJ233" i="8" a="1"/>
  <c r="AJ233" i="8" s="1"/>
  <c r="Z18" i="10" s="1"/>
  <c r="AQ243" i="8" a="1"/>
  <c r="AQ243" i="8" s="1"/>
  <c r="AG28" i="10" s="1"/>
  <c r="V228" i="8" a="1"/>
  <c r="V228" i="8" s="1"/>
  <c r="L13" i="10" s="1"/>
  <c r="AD246" i="8" a="1"/>
  <c r="AD246" i="8" s="1"/>
  <c r="T37" i="10" s="1"/>
  <c r="T249" i="8" a="1"/>
  <c r="T249" i="8" s="1"/>
  <c r="J40" i="10" s="1"/>
  <c r="AK232" i="8" a="1"/>
  <c r="AK232" i="8" s="1"/>
  <c r="AA17" i="10" s="1"/>
  <c r="AF257" i="8" a="1"/>
  <c r="AF257" i="8" s="1"/>
  <c r="AI227" i="8" a="1"/>
  <c r="AI227" i="8" s="1"/>
  <c r="Y12" i="10" s="1"/>
  <c r="AO235" i="8" a="1"/>
  <c r="AO235" i="8" s="1"/>
  <c r="AE20" i="10" s="1"/>
  <c r="AQ232" i="8" a="1"/>
  <c r="AQ232" i="8" s="1"/>
  <c r="AG17" i="10" s="1"/>
  <c r="AA222" i="8" a="1"/>
  <c r="AA222" i="8" s="1"/>
  <c r="Q7" i="10" s="1"/>
  <c r="V251" i="8" a="1"/>
  <c r="V251" i="8" s="1"/>
  <c r="L42" i="10" s="1"/>
  <c r="Y230" i="8" a="1"/>
  <c r="Y230" i="8" s="1"/>
  <c r="O15" i="10" s="1"/>
  <c r="AE256" i="8" a="1"/>
  <c r="AE256" i="8" s="1"/>
  <c r="U47" i="10" s="1"/>
  <c r="AG238" i="8" a="1"/>
  <c r="AG238" i="8" s="1"/>
  <c r="W23" i="10" s="1"/>
  <c r="AO230" i="8" a="1"/>
  <c r="AO230" i="8" s="1"/>
  <c r="AE15" i="10" s="1"/>
  <c r="L231" i="8" a="1"/>
  <c r="L231" i="8" s="1"/>
  <c r="Z246" i="8" a="1"/>
  <c r="Z246" i="8" s="1"/>
  <c r="P37" i="10" s="1"/>
  <c r="X257" i="8" a="1"/>
  <c r="X257" i="8" s="1"/>
  <c r="S257" i="8" a="1"/>
  <c r="S257" i="8" s="1"/>
  <c r="AS224" i="8" a="1"/>
  <c r="AS224" i="8" s="1"/>
  <c r="AI9" i="10" s="1"/>
  <c r="AA225" i="8" a="1"/>
  <c r="AA225" i="8" s="1"/>
  <c r="Q10" i="10" s="1"/>
  <c r="U240" i="8" a="1"/>
  <c r="U240" i="8" s="1"/>
  <c r="K25" i="10" s="1"/>
  <c r="AG253" i="8" a="1"/>
  <c r="AG253" i="8" s="1"/>
  <c r="W44" i="10" s="1"/>
  <c r="Y234" i="8" a="1"/>
  <c r="Y234" i="8" s="1"/>
  <c r="O19" i="10" s="1"/>
  <c r="AN237" i="8" a="1"/>
  <c r="AN237" i="8" s="1"/>
  <c r="AD22" i="10" s="1"/>
  <c r="S255" i="8" a="1"/>
  <c r="S255" i="8" s="1"/>
  <c r="I46" i="10" s="1"/>
  <c r="Z253" i="8" a="1"/>
  <c r="Z253" i="8" s="1"/>
  <c r="P44" i="10" s="1"/>
  <c r="AF242" i="8" a="1"/>
  <c r="AF242" i="8" s="1"/>
  <c r="V27" i="10" s="1"/>
  <c r="K256" i="8" a="1"/>
  <c r="K256" i="8" s="1"/>
  <c r="AS240" i="8" a="1"/>
  <c r="AS240" i="8" s="1"/>
  <c r="AI25" i="10" s="1"/>
  <c r="AN242" i="8" a="1"/>
  <c r="AN242" i="8" s="1"/>
  <c r="AD27" i="10" s="1"/>
  <c r="AG243" i="8" a="1"/>
  <c r="AG243" i="8" s="1"/>
  <c r="W28" i="10" s="1"/>
  <c r="AM252" i="8" a="1"/>
  <c r="AM252" i="8" s="1"/>
  <c r="AC43" i="10" s="1"/>
  <c r="AF226" i="8" a="1"/>
  <c r="AF226" i="8" s="1"/>
  <c r="V11" i="10" s="1"/>
  <c r="AE255" i="8" a="1"/>
  <c r="AE255" i="8" s="1"/>
  <c r="U46" i="10" s="1"/>
  <c r="Y250" i="8" a="1"/>
  <c r="Y250" i="8" s="1"/>
  <c r="O41" i="10" s="1"/>
  <c r="AE227" i="8" a="1"/>
  <c r="AE227" i="8" s="1"/>
  <c r="U12" i="10" s="1"/>
  <c r="X254" i="8" a="1"/>
  <c r="X254" i="8" s="1"/>
  <c r="N45" i="10" s="1"/>
  <c r="V247" i="8" a="1"/>
  <c r="V247" i="8" s="1"/>
  <c r="L38" i="10" s="1"/>
  <c r="AA248" i="8" a="1"/>
  <c r="AA248" i="8" s="1"/>
  <c r="Q39" i="10" s="1"/>
  <c r="U223" i="8" a="1"/>
  <c r="U223" i="8" s="1"/>
  <c r="K8" i="10" s="1"/>
  <c r="AG257" i="8" a="1"/>
  <c r="AG257" i="8" s="1"/>
  <c r="AJ221" i="8" a="1"/>
  <c r="AJ221" i="8" s="1"/>
  <c r="AQ226" i="8" a="1"/>
  <c r="AQ226" i="8" s="1"/>
  <c r="AG11" i="10" s="1"/>
  <c r="S242" i="8" a="1"/>
  <c r="S242" i="8" s="1"/>
  <c r="I27" i="10" s="1"/>
  <c r="AI237" i="8" a="1"/>
  <c r="AI237" i="8" s="1"/>
  <c r="Y22" i="10" s="1"/>
  <c r="AB224" i="8" a="1"/>
  <c r="AB224" i="8" s="1"/>
  <c r="R9" i="10" s="1"/>
  <c r="AD231" i="8" a="1"/>
  <c r="AD231" i="8" s="1"/>
  <c r="T16" i="10" s="1"/>
  <c r="AK251" i="8" a="1"/>
  <c r="AK251" i="8" s="1"/>
  <c r="AA42" i="10" s="1"/>
  <c r="L244" i="8" a="1"/>
  <c r="L244" i="8" s="1"/>
  <c r="B29" i="10" s="1"/>
  <c r="AF224" i="8" a="1"/>
  <c r="AF224" i="8" s="1"/>
  <c r="V9" i="10" s="1"/>
  <c r="AQ223" i="8" a="1"/>
  <c r="AQ223" i="8" s="1"/>
  <c r="AG8" i="10" s="1"/>
  <c r="AE237" i="8" a="1"/>
  <c r="AE237" i="8" s="1"/>
  <c r="U22" i="10" s="1"/>
  <c r="AM244" i="8" a="1"/>
  <c r="AM244" i="8" s="1"/>
  <c r="AC29" i="10" s="1"/>
  <c r="AP233" i="8" a="1"/>
  <c r="AP233" i="8" s="1"/>
  <c r="AF18" i="10" s="1"/>
  <c r="AA226" i="8" a="1"/>
  <c r="AA226" i="8" s="1"/>
  <c r="Q11" i="10" s="1"/>
  <c r="AJ249" i="8" a="1"/>
  <c r="AJ249" i="8" s="1"/>
  <c r="Z40" i="10" s="1"/>
  <c r="M246" i="8" a="1"/>
  <c r="M246" i="8" s="1"/>
  <c r="C37" i="10" s="1"/>
  <c r="D37" i="10" s="1"/>
  <c r="K250" i="8" a="1"/>
  <c r="K250" i="8" s="1"/>
  <c r="AQ227" i="8" a="1"/>
  <c r="AQ227" i="8" s="1"/>
  <c r="AG12" i="10" s="1"/>
  <c r="AN234" i="8" a="1"/>
  <c r="AN234" i="8" s="1"/>
  <c r="AD19" i="10" s="1"/>
  <c r="AN226" i="8" a="1"/>
  <c r="AN226" i="8" s="1"/>
  <c r="AD11" i="10" s="1"/>
  <c r="AP226" i="8" a="1"/>
  <c r="AP226" i="8" s="1"/>
  <c r="AF11" i="10" s="1"/>
  <c r="Z257" i="8" a="1"/>
  <c r="Z257" i="8" s="1"/>
  <c r="AE221" i="8" a="1"/>
  <c r="AE221" i="8" s="1"/>
  <c r="AR256" i="8" a="1"/>
  <c r="AR256" i="8" s="1"/>
  <c r="AH47" i="10" s="1"/>
  <c r="AH248" i="8" a="1"/>
  <c r="AH248" i="8" s="1"/>
  <c r="X39" i="10" s="1"/>
  <c r="Y227" i="8" a="1"/>
  <c r="Y227" i="8" s="1"/>
  <c r="O12" i="10" s="1"/>
  <c r="AS221" i="8" a="1"/>
  <c r="AS221" i="8" s="1"/>
  <c r="AH257" i="8" a="1"/>
  <c r="AH257" i="8" s="1"/>
  <c r="AP237" i="8" a="1"/>
  <c r="AP237" i="8" s="1"/>
  <c r="AF22" i="10" s="1"/>
  <c r="AM247" i="8" a="1"/>
  <c r="AM247" i="8" s="1"/>
  <c r="AC38" i="10" s="1"/>
  <c r="T255" i="8" a="1"/>
  <c r="T255" i="8" s="1"/>
  <c r="J46" i="10" s="1"/>
  <c r="AK241" i="8" a="1"/>
  <c r="AK241" i="8" s="1"/>
  <c r="AA26" i="10" s="1"/>
  <c r="M255" i="8" a="1"/>
  <c r="M255" i="8" s="1"/>
  <c r="C46" i="10" s="1"/>
  <c r="D46" i="10" s="1"/>
  <c r="K225" i="8" a="1"/>
  <c r="K225" i="8" s="1"/>
  <c r="AJ234" i="8" a="1"/>
  <c r="AJ234" i="8" s="1"/>
  <c r="Z19" i="10" s="1"/>
  <c r="S253" i="8" a="1"/>
  <c r="S253" i="8" s="1"/>
  <c r="I44" i="10" s="1"/>
  <c r="U252" i="8" a="1"/>
  <c r="U252" i="8" s="1"/>
  <c r="K43" i="10" s="1"/>
  <c r="AG241" i="8" a="1"/>
  <c r="AG241" i="8" s="1"/>
  <c r="W26" i="10" s="1"/>
  <c r="AM257" i="8" a="1"/>
  <c r="AM257" i="8" s="1"/>
  <c r="AS234" i="8" a="1"/>
  <c r="AS234" i="8" s="1"/>
  <c r="AI19" i="10" s="1"/>
  <c r="AF229" i="8" a="1"/>
  <c r="AF229" i="8" s="1"/>
  <c r="V14" i="10" s="1"/>
  <c r="AL236" i="8" a="1"/>
  <c r="AL236" i="8" s="1"/>
  <c r="AB21" i="10" s="1"/>
  <c r="L251" i="8" a="1"/>
  <c r="L251" i="8" s="1"/>
  <c r="B42" i="10" s="1"/>
  <c r="A42" i="10" s="1"/>
  <c r="K236" i="8" a="1"/>
  <c r="K236" i="8" s="1"/>
  <c r="AC256" i="8" a="1"/>
  <c r="AC256" i="8" s="1"/>
  <c r="S47" i="10" s="1"/>
  <c r="X245" i="8" a="1"/>
  <c r="X245" i="8" s="1"/>
  <c r="N36" i="10" s="1"/>
  <c r="AR235" i="8" a="1"/>
  <c r="AR235" i="8" s="1"/>
  <c r="AH20" i="10" s="1"/>
  <c r="W223" i="8" a="1"/>
  <c r="W223" i="8" s="1"/>
  <c r="M8" i="10" s="1"/>
  <c r="AQ244" i="8" a="1"/>
  <c r="AQ244" i="8" s="1"/>
  <c r="AG29" i="10" s="1"/>
  <c r="Z255" i="8" a="1"/>
  <c r="Z255" i="8" s="1"/>
  <c r="P46" i="10" s="1"/>
  <c r="AS250" i="8" a="1"/>
  <c r="AS250" i="8" s="1"/>
  <c r="AI41" i="10" s="1"/>
  <c r="AQ228" i="8" a="1"/>
  <c r="AQ228" i="8" s="1"/>
  <c r="AG13" i="10" s="1"/>
  <c r="AB230" i="8" a="1"/>
  <c r="AB230" i="8" s="1"/>
  <c r="R15" i="10" s="1"/>
  <c r="Y238" i="8" a="1"/>
  <c r="Y238" i="8" s="1"/>
  <c r="O23" i="10" s="1"/>
  <c r="AS235" i="8" a="1"/>
  <c r="AS235" i="8" s="1"/>
  <c r="AI20" i="10" s="1"/>
  <c r="AP221" i="8" a="1"/>
  <c r="AP221" i="8" s="1"/>
  <c r="R243" i="8" a="1"/>
  <c r="R243" i="8" s="1"/>
  <c r="H28" i="10" s="1"/>
  <c r="AF232" i="8" a="1"/>
  <c r="AF232" i="8" s="1"/>
  <c r="V17" i="10" s="1"/>
  <c r="AG226" i="8" a="1"/>
  <c r="AG226" i="8" s="1"/>
  <c r="W11" i="10" s="1"/>
  <c r="Y225" i="8" a="1"/>
  <c r="Y225" i="8" s="1"/>
  <c r="O10" i="10" s="1"/>
  <c r="AO227" i="8" a="1"/>
  <c r="AO227" i="8" s="1"/>
  <c r="AE12" i="10" s="1"/>
  <c r="AH232" i="8" a="1"/>
  <c r="AH232" i="8" s="1"/>
  <c r="X17" i="10" s="1"/>
  <c r="U247" i="8" a="1"/>
  <c r="U247" i="8" s="1"/>
  <c r="K38" i="10" s="1"/>
  <c r="AI254" i="8" a="1"/>
  <c r="AI254" i="8" s="1"/>
  <c r="Y45" i="10" s="1"/>
  <c r="AP250" i="8" a="1"/>
  <c r="AP250" i="8" s="1"/>
  <c r="AF41" i="10" s="1"/>
  <c r="S244" i="8" a="1"/>
  <c r="S244" i="8" s="1"/>
  <c r="I29" i="10" s="1"/>
  <c r="AR228" i="8" a="1"/>
  <c r="AR228" i="8" s="1"/>
  <c r="AH13" i="10" s="1"/>
  <c r="Z240" i="8" a="1"/>
  <c r="Z240" i="8" s="1"/>
  <c r="P25" i="10" s="1"/>
  <c r="AC233" i="8" a="1"/>
  <c r="AC233" i="8" s="1"/>
  <c r="S18" i="10" s="1"/>
  <c r="AJ247" i="8" a="1"/>
  <c r="AJ247" i="8" s="1"/>
  <c r="Z38" i="10" s="1"/>
  <c r="AR238" i="8" a="1"/>
  <c r="AR238" i="8" s="1"/>
  <c r="AH23" i="10" s="1"/>
  <c r="AK224" i="8" a="1"/>
  <c r="AK224" i="8" s="1"/>
  <c r="AA9" i="10" s="1"/>
  <c r="V232" i="8" a="1"/>
  <c r="V232" i="8" s="1"/>
  <c r="L17" i="10" s="1"/>
  <c r="AH226" i="8" a="1"/>
  <c r="AH226" i="8" s="1"/>
  <c r="X11" i="10" s="1"/>
  <c r="AH222" i="8" a="1"/>
  <c r="AH222" i="8" s="1"/>
  <c r="X7" i="10" s="1"/>
  <c r="U224" i="8" a="1"/>
  <c r="U224" i="8" s="1"/>
  <c r="K9" i="10" s="1"/>
  <c r="AJ240" i="8" a="1"/>
  <c r="AJ240" i="8" s="1"/>
  <c r="Z25" i="10" s="1"/>
  <c r="R224" i="8" a="1"/>
  <c r="R224" i="8" s="1"/>
  <c r="H9" i="10" s="1"/>
  <c r="AH247" i="8" a="1"/>
  <c r="AH247" i="8" s="1"/>
  <c r="X38" i="10" s="1"/>
  <c r="AK235" i="8" a="1"/>
  <c r="AK235" i="8" s="1"/>
  <c r="AA20" i="10" s="1"/>
  <c r="V223" i="8" a="1"/>
  <c r="V223" i="8" s="1"/>
  <c r="L8" i="10" s="1"/>
  <c r="R230" i="8" a="1"/>
  <c r="R230" i="8" s="1"/>
  <c r="H15" i="10" s="1"/>
  <c r="AQ236" i="8" a="1"/>
  <c r="AQ236" i="8" s="1"/>
  <c r="AG21" i="10" s="1"/>
  <c r="AL242" i="8" a="1"/>
  <c r="AL242" i="8" s="1"/>
  <c r="AB27" i="10" s="1"/>
  <c r="W224" i="8" a="1"/>
  <c r="W224" i="8" s="1"/>
  <c r="M9" i="10" s="1"/>
  <c r="AH237" i="8" a="1"/>
  <c r="AH237" i="8" s="1"/>
  <c r="X22" i="10" s="1"/>
  <c r="AP231" i="8" a="1"/>
  <c r="AP231" i="8" s="1"/>
  <c r="AF16" i="10" s="1"/>
  <c r="Y221" i="8" a="1"/>
  <c r="Y221" i="8" s="1"/>
  <c r="AF240" i="8" a="1"/>
  <c r="AF240" i="8" s="1"/>
  <c r="V25" i="10" s="1"/>
  <c r="AK233" i="8" a="1"/>
  <c r="AK233" i="8" s="1"/>
  <c r="AA18" i="10" s="1"/>
  <c r="Y255" i="8" a="1"/>
  <c r="Y255" i="8" s="1"/>
  <c r="O46" i="10" s="1"/>
  <c r="AL231" i="8" a="1"/>
  <c r="AL231" i="8" s="1"/>
  <c r="AB16" i="10" s="1"/>
  <c r="S222" i="8" a="1"/>
  <c r="S222" i="8" s="1"/>
  <c r="I7" i="10" s="1"/>
  <c r="AH255" i="8" a="1"/>
  <c r="AH255" i="8" s="1"/>
  <c r="X46" i="10" s="1"/>
  <c r="AO233" i="8" a="1"/>
  <c r="AO233" i="8" s="1"/>
  <c r="AE18" i="10" s="1"/>
  <c r="R231" i="8" a="1"/>
  <c r="R231" i="8" s="1"/>
  <c r="H16" i="10" s="1"/>
  <c r="L245" i="8" a="1"/>
  <c r="L245" i="8" s="1"/>
  <c r="B36" i="10" s="1"/>
  <c r="AE246" i="8" a="1"/>
  <c r="AE246" i="8" s="1"/>
  <c r="U37" i="10" s="1"/>
  <c r="L256" i="8" a="1"/>
  <c r="L256" i="8" s="1"/>
  <c r="B47" i="10" s="1"/>
  <c r="A47" i="10" s="1"/>
  <c r="W227" i="8" a="1"/>
  <c r="W227" i="8" s="1"/>
  <c r="M12" i="10" s="1"/>
  <c r="AG230" i="8" a="1"/>
  <c r="AG230" i="8" s="1"/>
  <c r="W15" i="10" s="1"/>
  <c r="AC240" i="8" a="1"/>
  <c r="AC240" i="8" s="1"/>
  <c r="S25" i="10" s="1"/>
  <c r="AL234" i="8" a="1"/>
  <c r="AL234" i="8" s="1"/>
  <c r="AB19" i="10" s="1"/>
  <c r="W244" i="8" a="1"/>
  <c r="W244" i="8" s="1"/>
  <c r="M29" i="10" s="1"/>
  <c r="T223" i="8" a="1"/>
  <c r="T223" i="8" s="1"/>
  <c r="J8" i="10" s="1"/>
  <c r="S233" i="8" a="1"/>
  <c r="S233" i="8" s="1"/>
  <c r="I18" i="10" s="1"/>
  <c r="Y239" i="8" a="1"/>
  <c r="Y239" i="8" s="1"/>
  <c r="O24" i="10" s="1"/>
  <c r="AN233" i="8" a="1"/>
  <c r="AN233" i="8" s="1"/>
  <c r="AD18" i="10" s="1"/>
  <c r="AM235" i="8" a="1"/>
  <c r="AM235" i="8" s="1"/>
  <c r="AC20" i="10" s="1"/>
  <c r="AE229" i="8" a="1"/>
  <c r="AE229" i="8" s="1"/>
  <c r="U14" i="10" s="1"/>
  <c r="AC250" i="8" a="1"/>
  <c r="AC250" i="8" s="1"/>
  <c r="S41" i="10" s="1"/>
  <c r="L235" i="8" a="1"/>
  <c r="L235" i="8" s="1"/>
  <c r="B20" i="10" s="1"/>
  <c r="AF255" i="8" a="1"/>
  <c r="AF255" i="8" s="1"/>
  <c r="V46" i="10" s="1"/>
  <c r="AF241" i="8" a="1"/>
  <c r="AF241" i="8" s="1"/>
  <c r="V26" i="10" s="1"/>
  <c r="M226" i="8" a="1"/>
  <c r="M226" i="8" s="1"/>
  <c r="C11" i="10" s="1"/>
  <c r="D11" i="10" s="1"/>
  <c r="AM248" i="8" a="1"/>
  <c r="AM248" i="8" s="1"/>
  <c r="AC39" i="10" s="1"/>
  <c r="AK230" i="8" a="1"/>
  <c r="AK230" i="8" s="1"/>
  <c r="AA15" i="10" s="1"/>
  <c r="AA240" i="8" a="1"/>
  <c r="AA240" i="8" s="1"/>
  <c r="Q25" i="10" s="1"/>
  <c r="L249" i="8" a="1"/>
  <c r="L249" i="8" s="1"/>
  <c r="B40" i="10" s="1"/>
  <c r="A40" i="10" s="1"/>
  <c r="AQ245" i="8" a="1"/>
  <c r="AQ245" i="8" s="1"/>
  <c r="AG36" i="10" s="1"/>
  <c r="AO242" i="8" a="1"/>
  <c r="AO242" i="8" s="1"/>
  <c r="AE27" i="10" s="1"/>
  <c r="W238" i="8" a="1"/>
  <c r="W238" i="8" s="1"/>
  <c r="M23" i="10" s="1"/>
  <c r="AA241" i="8" a="1"/>
  <c r="AA241" i="8" s="1"/>
  <c r="Q26" i="10" s="1"/>
  <c r="K233" i="8" a="1"/>
  <c r="K233" i="8" s="1"/>
  <c r="AS255" i="8" a="1"/>
  <c r="AS255" i="8" s="1"/>
  <c r="AI46" i="10" s="1"/>
  <c r="W233" i="8" a="1"/>
  <c r="W233" i="8" s="1"/>
  <c r="M18" i="10" s="1"/>
  <c r="AE241" i="8" a="1"/>
  <c r="AE241" i="8" s="1"/>
  <c r="U26" i="10" s="1"/>
  <c r="AF228" i="8" a="1"/>
  <c r="AF228" i="8" s="1"/>
  <c r="V13" i="10" s="1"/>
  <c r="AF225" i="8" a="1"/>
  <c r="AF225" i="8" s="1"/>
  <c r="V10" i="10" s="1"/>
  <c r="AJ226" i="8" a="1"/>
  <c r="AJ226" i="8" s="1"/>
  <c r="Z11" i="10" s="1"/>
  <c r="AL240" i="8" a="1"/>
  <c r="AL240" i="8" s="1"/>
  <c r="AB25" i="10" s="1"/>
  <c r="AM242" i="8" a="1"/>
  <c r="AM242" i="8" s="1"/>
  <c r="AC27" i="10" s="1"/>
  <c r="AN238" i="8" a="1"/>
  <c r="AN238" i="8" s="1"/>
  <c r="AD23" i="10" s="1"/>
  <c r="S224" i="8" a="1"/>
  <c r="S224" i="8" s="1"/>
  <c r="I9" i="10" s="1"/>
  <c r="AK252" i="8" a="1"/>
  <c r="AK252" i="8" s="1"/>
  <c r="AA43" i="10" s="1"/>
  <c r="Z249" i="8" a="1"/>
  <c r="Z249" i="8" s="1"/>
  <c r="P40" i="10" s="1"/>
  <c r="X231" i="8" a="1"/>
  <c r="X231" i="8" s="1"/>
  <c r="N16" i="10" s="1"/>
  <c r="AA227" i="8" a="1"/>
  <c r="AA227" i="8" s="1"/>
  <c r="Q12" i="10" s="1"/>
  <c r="AI231" i="8" a="1"/>
  <c r="AI231" i="8" s="1"/>
  <c r="Y16" i="10" s="1"/>
  <c r="AO224" i="8" a="1"/>
  <c r="AO224" i="8" s="1"/>
  <c r="AE9" i="10" s="1"/>
  <c r="AM241" i="8" a="1"/>
  <c r="AM241" i="8" s="1"/>
  <c r="AC26" i="10" s="1"/>
  <c r="S234" i="8" a="1"/>
  <c r="S234" i="8" s="1"/>
  <c r="I19" i="10" s="1"/>
  <c r="AE240" i="8" a="1"/>
  <c r="AE240" i="8" s="1"/>
  <c r="U25" i="10" s="1"/>
  <c r="R252" i="8" a="1"/>
  <c r="R252" i="8" s="1"/>
  <c r="H43" i="10" s="1"/>
  <c r="R254" i="8" a="1"/>
  <c r="R254" i="8" s="1"/>
  <c r="H45" i="10" s="1"/>
  <c r="L232" i="8" a="1"/>
  <c r="L232" i="8" s="1"/>
  <c r="B17" i="10" s="1"/>
  <c r="M257" i="8" a="1"/>
  <c r="M257" i="8" s="1"/>
  <c r="L243" i="8" a="1"/>
  <c r="L243" i="8" s="1"/>
  <c r="B28" i="10" s="1"/>
  <c r="AG229" i="8" a="1"/>
  <c r="AG229" i="8" s="1"/>
  <c r="W14" i="10" s="1"/>
  <c r="T227" i="8" a="1"/>
  <c r="T227" i="8" s="1"/>
  <c r="J12" i="10" s="1"/>
  <c r="AD249" i="8" a="1"/>
  <c r="AD249" i="8" s="1"/>
  <c r="T40" i="10" s="1"/>
  <c r="AG233" i="8" a="1"/>
  <c r="AG233" i="8" s="1"/>
  <c r="W18" i="10" s="1"/>
  <c r="T254" i="8" a="1"/>
  <c r="T254" i="8" s="1"/>
  <c r="J45" i="10" s="1"/>
  <c r="AA224" i="8" a="1"/>
  <c r="AA224" i="8" s="1"/>
  <c r="Q9" i="10" s="1"/>
  <c r="M233" i="8" a="1"/>
  <c r="M233" i="8" s="1"/>
  <c r="C18" i="10" s="1"/>
  <c r="D18" i="10" s="1"/>
  <c r="AR246" i="8" a="1"/>
  <c r="AR246" i="8" s="1"/>
  <c r="AH37" i="10" s="1"/>
  <c r="AD256" i="8" a="1"/>
  <c r="AD256" i="8" s="1"/>
  <c r="T47" i="10" s="1"/>
  <c r="AG225" i="8" a="1"/>
  <c r="AG225" i="8" s="1"/>
  <c r="W10" i="10" s="1"/>
  <c r="AE236" i="8" a="1"/>
  <c r="AE236" i="8" s="1"/>
  <c r="U21" i="10" s="1"/>
  <c r="AK222" i="8" a="1"/>
  <c r="AK222" i="8" s="1"/>
  <c r="AA7" i="10" s="1"/>
  <c r="Z230" i="8" a="1"/>
  <c r="Z230" i="8" s="1"/>
  <c r="P15" i="10" s="1"/>
  <c r="S245" i="8" a="1"/>
  <c r="S245" i="8" s="1"/>
  <c r="I36" i="10" s="1"/>
  <c r="AS229" i="8" a="1"/>
  <c r="AS229" i="8" s="1"/>
  <c r="AI14" i="10" s="1"/>
  <c r="AC223" i="8" a="1"/>
  <c r="AC223" i="8" s="1"/>
  <c r="S8" i="10" s="1"/>
  <c r="AD243" i="8" a="1"/>
  <c r="AD243" i="8" s="1"/>
  <c r="T28" i="10" s="1"/>
  <c r="AP232" i="8" a="1"/>
  <c r="AP232" i="8" s="1"/>
  <c r="AF17" i="10" s="1"/>
  <c r="U232" i="8" a="1"/>
  <c r="U232" i="8" s="1"/>
  <c r="K17" i="10" s="1"/>
  <c r="AA239" i="8" a="1"/>
  <c r="AA239" i="8" s="1"/>
  <c r="Q24" i="10" s="1"/>
  <c r="AN224" i="8" a="1"/>
  <c r="AN224" i="8" s="1"/>
  <c r="AD9" i="10" s="1"/>
  <c r="AO236" i="8" a="1"/>
  <c r="AO236" i="8" s="1"/>
  <c r="AE21" i="10" s="1"/>
  <c r="S238" i="8" a="1"/>
  <c r="S238" i="8" s="1"/>
  <c r="I23" i="10" s="1"/>
  <c r="AO257" i="8" a="1"/>
  <c r="AO257" i="8" s="1"/>
  <c r="AE223" i="8" a="1"/>
  <c r="AE223" i="8" s="1"/>
  <c r="U8" i="10" s="1"/>
  <c r="AI252" i="8" a="1"/>
  <c r="AI252" i="8" s="1"/>
  <c r="Y43" i="10" s="1"/>
  <c r="U225" i="8" a="1"/>
  <c r="U225" i="8" s="1"/>
  <c r="K10" i="10" s="1"/>
  <c r="K252" i="8" a="1"/>
  <c r="K252" i="8" s="1"/>
  <c r="AH253" i="8" a="1"/>
  <c r="AH253" i="8" s="1"/>
  <c r="X44" i="10" s="1"/>
  <c r="AH223" i="8" a="1"/>
  <c r="AH223" i="8" s="1"/>
  <c r="X8" i="10" s="1"/>
  <c r="AE250" i="8" a="1"/>
  <c r="AE250" i="8" s="1"/>
  <c r="U41" i="10" s="1"/>
  <c r="AD233" i="8" a="1"/>
  <c r="AD233" i="8" s="1"/>
  <c r="T18" i="10" s="1"/>
  <c r="AG232" i="8" a="1"/>
  <c r="AG232" i="8" s="1"/>
  <c r="W17" i="10" s="1"/>
  <c r="AO244" i="8" a="1"/>
  <c r="AO244" i="8" s="1"/>
  <c r="AE29" i="10" s="1"/>
  <c r="AS245" i="8" a="1"/>
  <c r="AS245" i="8" s="1"/>
  <c r="AI36" i="10" s="1"/>
  <c r="AD248" i="8" a="1"/>
  <c r="AD248" i="8" s="1"/>
  <c r="T39" i="10" s="1"/>
  <c r="AF223" i="8" a="1"/>
  <c r="AF223" i="8" s="1"/>
  <c r="V8" i="10" s="1"/>
  <c r="AI247" i="8" a="1"/>
  <c r="AI247" i="8" s="1"/>
  <c r="Y38" i="10" s="1"/>
  <c r="W239" i="8" a="1"/>
  <c r="W239" i="8" s="1"/>
  <c r="M24" i="10" s="1"/>
  <c r="Z228" i="8" a="1"/>
  <c r="Z228" i="8" s="1"/>
  <c r="P13" i="10" s="1"/>
  <c r="AA236" i="8" a="1"/>
  <c r="AA236" i="8" s="1"/>
  <c r="Q21" i="10" s="1"/>
  <c r="AR237" i="8" a="1"/>
  <c r="AR237" i="8" s="1"/>
  <c r="AH22" i="10" s="1"/>
  <c r="AP242" i="8" a="1"/>
  <c r="AP242" i="8" s="1"/>
  <c r="AF27" i="10" s="1"/>
  <c r="AB228" i="8" a="1"/>
  <c r="AB228" i="8" s="1"/>
  <c r="R13" i="10" s="1"/>
  <c r="AC248" i="8" a="1"/>
  <c r="AC248" i="8" s="1"/>
  <c r="S39" i="10" s="1"/>
  <c r="AP245" i="8" a="1"/>
  <c r="AP245" i="8" s="1"/>
  <c r="AF36" i="10" s="1"/>
  <c r="AI226" i="8" a="1"/>
  <c r="AI226" i="8" s="1"/>
  <c r="Y11" i="10" s="1"/>
  <c r="W228" i="8" a="1"/>
  <c r="W228" i="8" s="1"/>
  <c r="M13" i="10" s="1"/>
  <c r="AM249" i="8" a="1"/>
  <c r="AM249" i="8" s="1"/>
  <c r="AC40" i="10" s="1"/>
  <c r="AK247" i="8" a="1"/>
  <c r="AK247" i="8" s="1"/>
  <c r="AA38" i="10" s="1"/>
  <c r="AG236" i="8" a="1"/>
  <c r="AG236" i="8" s="1"/>
  <c r="W21" i="10" s="1"/>
  <c r="U230" i="8" a="1"/>
  <c r="U230" i="8" s="1"/>
  <c r="K15" i="10" s="1"/>
  <c r="X253" i="8" a="1"/>
  <c r="X253" i="8" s="1"/>
  <c r="N44" i="10" s="1"/>
  <c r="AM225" i="8" a="1"/>
  <c r="AM225" i="8" s="1"/>
  <c r="AC10" i="10" s="1"/>
  <c r="AM227" i="8" a="1"/>
  <c r="AM227" i="8" s="1"/>
  <c r="AC12" i="10" s="1"/>
  <c r="AB248" i="8" a="1"/>
  <c r="AB248" i="8" s="1"/>
  <c r="R39" i="10" s="1"/>
  <c r="AB246" i="8" a="1"/>
  <c r="AB246" i="8" s="1"/>
  <c r="R37" i="10" s="1"/>
  <c r="AA246" i="8" a="1"/>
  <c r="AA246" i="8" s="1"/>
  <c r="Q37" i="10" s="1"/>
  <c r="W234" i="8" a="1"/>
  <c r="W234" i="8" s="1"/>
  <c r="M19" i="10" s="1"/>
  <c r="AH235" i="8" a="1"/>
  <c r="AH235" i="8" s="1"/>
  <c r="X20" i="10" s="1"/>
  <c r="Z224" i="8" a="1"/>
  <c r="Z224" i="8" s="1"/>
  <c r="P9" i="10" s="1"/>
  <c r="M221" i="8" a="1"/>
  <c r="M221" i="8" s="1"/>
  <c r="C6" i="10" s="1"/>
  <c r="D6" i="10" s="1"/>
  <c r="T224" i="8" a="1"/>
  <c r="T224" i="8" s="1"/>
  <c r="J9" i="10" s="1"/>
  <c r="AD223" i="8" a="1"/>
  <c r="AD223" i="8" s="1"/>
  <c r="T8" i="10" s="1"/>
  <c r="AA250" i="8" a="1"/>
  <c r="AA250" i="8" s="1"/>
  <c r="Q41" i="10" s="1"/>
  <c r="AB241" i="8" a="1"/>
  <c r="AB241" i="8" s="1"/>
  <c r="R26" i="10" s="1"/>
  <c r="AD241" i="8" a="1"/>
  <c r="AD241" i="8" s="1"/>
  <c r="T26" i="10" s="1"/>
  <c r="Y232" i="8" a="1"/>
  <c r="Y232" i="8" s="1"/>
  <c r="O17" i="10" s="1"/>
  <c r="AA255" i="8" a="1"/>
  <c r="AA255" i="8" s="1"/>
  <c r="Q46" i="10" s="1"/>
  <c r="V244" i="8" a="1"/>
  <c r="V244" i="8" s="1"/>
  <c r="L29" i="10" s="1"/>
  <c r="AC254" i="8" a="1"/>
  <c r="AC254" i="8" s="1"/>
  <c r="S45" i="10" s="1"/>
  <c r="L237" i="8" a="1"/>
  <c r="L237" i="8" s="1"/>
  <c r="B22" i="10" s="1"/>
  <c r="AF227" i="8" a="1"/>
  <c r="AF227" i="8" s="1"/>
  <c r="V12" i="10" s="1"/>
  <c r="AL230" i="8" a="1"/>
  <c r="AL230" i="8" s="1"/>
  <c r="AB15" i="10" s="1"/>
  <c r="AC238" i="8" a="1"/>
  <c r="AC238" i="8" s="1"/>
  <c r="S23" i="10" s="1"/>
  <c r="U251" i="8" a="1"/>
  <c r="U251" i="8" s="1"/>
  <c r="K42" i="10" s="1"/>
  <c r="AL228" i="8" a="1"/>
  <c r="AL228" i="8" s="1"/>
  <c r="AB13" i="10" s="1"/>
  <c r="AI244" i="8" a="1"/>
  <c r="AI244" i="8" s="1"/>
  <c r="Y29" i="10" s="1"/>
  <c r="T225" i="8" a="1"/>
  <c r="T225" i="8" s="1"/>
  <c r="J10" i="10" s="1"/>
  <c r="AG228" i="8" a="1"/>
  <c r="AG228" i="8" s="1"/>
  <c r="W13" i="10" s="1"/>
  <c r="AL229" i="8" a="1"/>
  <c r="AL229" i="8" s="1"/>
  <c r="AB14" i="10" s="1"/>
  <c r="AK242" i="8" a="1"/>
  <c r="AK242" i="8" s="1"/>
  <c r="AA27" i="10" s="1"/>
  <c r="Y257" i="8" a="1"/>
  <c r="Y257" i="8" s="1"/>
  <c r="AH225" i="8" a="1"/>
  <c r="AH225" i="8" s="1"/>
  <c r="X10" i="10" s="1"/>
  <c r="AE249" i="8" a="1"/>
  <c r="AE249" i="8" s="1"/>
  <c r="U40" i="10" s="1"/>
  <c r="AA230" i="8" a="1"/>
  <c r="AA230" i="8" s="1"/>
  <c r="Q15" i="10" s="1"/>
  <c r="AR226" i="8" a="1"/>
  <c r="AR226" i="8" s="1"/>
  <c r="AH11" i="10" s="1"/>
  <c r="AR223" i="8" a="1"/>
  <c r="AR223" i="8" s="1"/>
  <c r="AH8" i="10" s="1"/>
  <c r="AF244" i="8" a="1"/>
  <c r="AF244" i="8" s="1"/>
  <c r="V29" i="10" s="1"/>
  <c r="AL247" i="8" a="1"/>
  <c r="AL247" i="8" s="1"/>
  <c r="AB38" i="10" s="1"/>
  <c r="W246" i="8" a="1"/>
  <c r="W246" i="8" s="1"/>
  <c r="M37" i="10" s="1"/>
  <c r="AJ232" i="8" a="1"/>
  <c r="AJ232" i="8" s="1"/>
  <c r="Z17" i="10" s="1"/>
  <c r="Y248" i="8" a="1"/>
  <c r="Y248" i="8" s="1"/>
  <c r="O39" i="10" s="1"/>
  <c r="M224" i="8" a="1"/>
  <c r="M224" i="8" s="1"/>
  <c r="C9" i="10" s="1"/>
  <c r="D9" i="10" s="1"/>
  <c r="AM226" i="8" a="1"/>
  <c r="AM226" i="8" s="1"/>
  <c r="AC11" i="10" s="1"/>
  <c r="AJ229" i="8" a="1"/>
  <c r="AJ229" i="8" s="1"/>
  <c r="Z14" i="10" s="1"/>
  <c r="AL251" i="8" a="1"/>
  <c r="AL251" i="8" s="1"/>
  <c r="AB42" i="10" s="1"/>
  <c r="AC246" i="8" a="1"/>
  <c r="AC246" i="8" s="1"/>
  <c r="S37" i="10" s="1"/>
  <c r="AK239" i="8" a="1"/>
  <c r="AK239" i="8" s="1"/>
  <c r="AA24" i="10" s="1"/>
  <c r="S221" i="8" a="1"/>
  <c r="S221" i="8" s="1"/>
  <c r="AH230" i="8" a="1"/>
  <c r="AH230" i="8" s="1"/>
  <c r="X15" i="10" s="1"/>
  <c r="AO239" i="8" a="1"/>
  <c r="AO239" i="8" s="1"/>
  <c r="AE24" i="10" s="1"/>
  <c r="Z238" i="8" a="1"/>
  <c r="Z238" i="8" s="1"/>
  <c r="P23" i="10" s="1"/>
  <c r="AA252" i="8" a="1"/>
  <c r="AA252" i="8" s="1"/>
  <c r="Q43" i="10" s="1"/>
  <c r="AH252" i="8" a="1"/>
  <c r="AH252" i="8" s="1"/>
  <c r="X43" i="10" s="1"/>
  <c r="AG221" i="8" a="1"/>
  <c r="AG221" i="8" s="1"/>
  <c r="T235" i="8" a="1"/>
  <c r="T235" i="8" s="1"/>
  <c r="J20" i="10" s="1"/>
  <c r="W257" i="8" a="1"/>
  <c r="W257" i="8" s="1"/>
  <c r="AF231" i="8" a="1"/>
  <c r="AF231" i="8" s="1"/>
  <c r="V16" i="10" s="1"/>
  <c r="AC245" i="8" a="1"/>
  <c r="AC245" i="8" s="1"/>
  <c r="S36" i="10" s="1"/>
  <c r="T236" i="8" a="1"/>
  <c r="T236" i="8" s="1"/>
  <c r="J21" i="10" s="1"/>
  <c r="AK244" i="8" a="1"/>
  <c r="AK244" i="8" s="1"/>
  <c r="AA29" i="10" s="1"/>
  <c r="U242" i="8" a="1"/>
  <c r="U242" i="8" s="1"/>
  <c r="K27" i="10" s="1"/>
  <c r="W226" i="8" a="1"/>
  <c r="W226" i="8" s="1"/>
  <c r="M11" i="10" s="1"/>
  <c r="AB235" i="8" a="1"/>
  <c r="AB235" i="8" s="1"/>
  <c r="R20" i="10" s="1"/>
  <c r="T221" i="8" a="1"/>
  <c r="T221" i="8" s="1"/>
  <c r="AE243" i="8" a="1"/>
  <c r="AE243" i="8" s="1"/>
  <c r="U28" i="10" s="1"/>
  <c r="R229" i="8" a="1"/>
  <c r="R229" i="8" s="1"/>
  <c r="H14" i="10" s="1"/>
  <c r="AQ230" i="8" a="1"/>
  <c r="AQ230" i="8" s="1"/>
  <c r="AG15" i="10" s="1"/>
  <c r="AI249" i="8" a="1"/>
  <c r="AI249" i="8" s="1"/>
  <c r="Y40" i="10" s="1"/>
  <c r="Y246" i="8" a="1"/>
  <c r="Y246" i="8" s="1"/>
  <c r="O37" i="10" s="1"/>
  <c r="AK228" i="8" a="1"/>
  <c r="AK228" i="8" s="1"/>
  <c r="AA13" i="10" s="1"/>
  <c r="AH231" i="8" a="1"/>
  <c r="AH231" i="8" s="1"/>
  <c r="X16" i="10" s="1"/>
  <c r="AC253" i="8" a="1"/>
  <c r="AC253" i="8" s="1"/>
  <c r="S44" i="10" s="1"/>
  <c r="S236" i="8" a="1"/>
  <c r="S236" i="8" s="1"/>
  <c r="I21" i="10" s="1"/>
  <c r="AR241" i="8" a="1"/>
  <c r="AR241" i="8" s="1"/>
  <c r="AH26" i="10" s="1"/>
  <c r="Y242" i="8" a="1"/>
  <c r="Y242" i="8" s="1"/>
  <c r="O27" i="10" s="1"/>
  <c r="S254" i="8" a="1"/>
  <c r="S254" i="8" s="1"/>
  <c r="I45" i="10" s="1"/>
  <c r="AH229" i="8" a="1"/>
  <c r="AH229" i="8" s="1"/>
  <c r="X14" i="10" s="1"/>
  <c r="AO247" i="8" a="1"/>
  <c r="AO247" i="8" s="1"/>
  <c r="AE38" i="10" s="1"/>
  <c r="AP230" i="8" a="1"/>
  <c r="AP230" i="8" s="1"/>
  <c r="AF15" i="10" s="1"/>
  <c r="M240" i="8" a="1"/>
  <c r="M240" i="8" s="1"/>
  <c r="C25" i="10" s="1"/>
  <c r="D25" i="10" s="1"/>
  <c r="S246" i="8" a="1"/>
  <c r="S246" i="8" s="1"/>
  <c r="I37" i="10" s="1"/>
  <c r="T246" i="8" a="1"/>
  <c r="T246" i="8" s="1"/>
  <c r="J37" i="10" s="1"/>
  <c r="AJ223" i="8" a="1"/>
  <c r="AJ223" i="8" s="1"/>
  <c r="Z8" i="10" s="1"/>
  <c r="AJ248" i="8" a="1"/>
  <c r="AJ248" i="8" s="1"/>
  <c r="Z39" i="10" s="1"/>
  <c r="AQ247" i="8" a="1"/>
  <c r="AQ247" i="8" s="1"/>
  <c r="AG38" i="10" s="1"/>
  <c r="AL237" i="8" a="1"/>
  <c r="AL237" i="8" s="1"/>
  <c r="AB22" i="10" s="1"/>
  <c r="AM224" i="8" a="1"/>
  <c r="AM224" i="8" s="1"/>
  <c r="AC9" i="10" s="1"/>
  <c r="AO248" i="8" a="1"/>
  <c r="AO248" i="8" s="1"/>
  <c r="AE39" i="10" s="1"/>
  <c r="AL257" i="8" a="1"/>
  <c r="AL257" i="8" s="1"/>
  <c r="AM228" i="8" a="1"/>
  <c r="AM228" i="8" s="1"/>
  <c r="AC13" i="10" s="1"/>
  <c r="AI253" i="8" a="1"/>
  <c r="AI253" i="8" s="1"/>
  <c r="Y44" i="10" s="1"/>
  <c r="S248" i="8" a="1"/>
  <c r="S248" i="8" s="1"/>
  <c r="I39" i="10" s="1"/>
  <c r="AC224" i="8" a="1"/>
  <c r="AC224" i="8" s="1"/>
  <c r="S9" i="10" s="1"/>
  <c r="AL254" i="8" a="1"/>
  <c r="AL254" i="8" s="1"/>
  <c r="AB45" i="10" s="1"/>
  <c r="U229" i="8" a="1"/>
  <c r="U229" i="8" s="1"/>
  <c r="K14" i="10" s="1"/>
  <c r="AF243" i="8" a="1"/>
  <c r="AF243" i="8" s="1"/>
  <c r="V28" i="10" s="1"/>
  <c r="AI238" i="8" a="1"/>
  <c r="AI238" i="8" s="1"/>
  <c r="Y23" i="10" s="1"/>
  <c r="X244" i="8" a="1"/>
  <c r="X244" i="8" s="1"/>
  <c r="N29" i="10" s="1"/>
  <c r="AI243" i="8" a="1"/>
  <c r="AI243" i="8" s="1"/>
  <c r="Y28" i="10" s="1"/>
  <c r="AC236" i="8" a="1"/>
  <c r="AC236" i="8" s="1"/>
  <c r="S21" i="10" s="1"/>
  <c r="AS241" i="8" a="1"/>
  <c r="AS241" i="8" s="1"/>
  <c r="AI26" i="10" s="1"/>
  <c r="S232" i="8" a="1"/>
  <c r="S232" i="8" s="1"/>
  <c r="I17" i="10" s="1"/>
  <c r="V245" i="8" a="1"/>
  <c r="V245" i="8" s="1"/>
  <c r="L36" i="10" s="1"/>
  <c r="T232" i="8" a="1"/>
  <c r="T232" i="8" s="1"/>
  <c r="J17" i="10" s="1"/>
  <c r="AD238" i="8" a="1"/>
  <c r="AD238" i="8" s="1"/>
  <c r="T23" i="10" s="1"/>
  <c r="AA243" i="8" a="1"/>
  <c r="AA243" i="8" s="1"/>
  <c r="Q28" i="10" s="1"/>
  <c r="L252" i="8" a="1"/>
  <c r="L252" i="8" s="1"/>
  <c r="B43" i="10" s="1"/>
  <c r="A43" i="10" s="1"/>
  <c r="AA254" i="8" a="1"/>
  <c r="AA254" i="8" s="1"/>
  <c r="Q45" i="10" s="1"/>
  <c r="AO241" i="8" a="1"/>
  <c r="AO241" i="8" s="1"/>
  <c r="AE26" i="10" s="1"/>
  <c r="AL238" i="8" a="1"/>
  <c r="AL238" i="8" s="1"/>
  <c r="AB23" i="10" s="1"/>
  <c r="AI236" i="8" a="1"/>
  <c r="AI236" i="8" s="1"/>
  <c r="Y21" i="10" s="1"/>
  <c r="AS242" i="8" a="1"/>
  <c r="AS242" i="8" s="1"/>
  <c r="AI27" i="10" s="1"/>
  <c r="AP222" i="8" a="1"/>
  <c r="AP222" i="8" s="1"/>
  <c r="AF7" i="10" s="1"/>
  <c r="U256" i="8" a="1"/>
  <c r="U256" i="8" s="1"/>
  <c r="K47" i="10" s="1"/>
  <c r="T241" i="8" a="1"/>
  <c r="T241" i="8" s="1"/>
  <c r="J26" i="10" s="1"/>
  <c r="Z235" i="8" a="1"/>
  <c r="Z235" i="8" s="1"/>
  <c r="P20" i="10" s="1"/>
  <c r="M231" i="8" a="1"/>
  <c r="M231" i="8" s="1"/>
  <c r="C16" i="10" s="1"/>
  <c r="D16" i="10" s="1"/>
  <c r="U257" i="8" a="1"/>
  <c r="U257" i="8" s="1"/>
  <c r="AJ238" i="8" a="1"/>
  <c r="AJ238" i="8" s="1"/>
  <c r="Z23" i="10" s="1"/>
  <c r="W241" i="8" a="1"/>
  <c r="W241" i="8" s="1"/>
  <c r="M26" i="10" s="1"/>
  <c r="Y237" i="8" a="1"/>
  <c r="Y237" i="8" s="1"/>
  <c r="O22" i="10" s="1"/>
  <c r="M227" i="8" a="1"/>
  <c r="M227" i="8" s="1"/>
  <c r="C12" i="10" s="1"/>
  <c r="D12" i="10" s="1"/>
  <c r="AO240" i="8" a="1"/>
  <c r="AO240" i="8" s="1"/>
  <c r="AE25" i="10" s="1"/>
  <c r="AA251" i="8" a="1"/>
  <c r="AA251" i="8" s="1"/>
  <c r="Q42" i="10" s="1"/>
  <c r="R246" i="8" a="1"/>
  <c r="R246" i="8" s="1"/>
  <c r="H37" i="10" s="1"/>
  <c r="AJ231" i="8" a="1"/>
  <c r="AJ231" i="8" s="1"/>
  <c r="Z16" i="10" s="1"/>
  <c r="AD235" i="8" a="1"/>
  <c r="AD235" i="8" s="1"/>
  <c r="T20" i="10" s="1"/>
  <c r="K248" i="8" a="1"/>
  <c r="K248" i="8" s="1"/>
  <c r="U255" i="8" a="1"/>
  <c r="U255" i="8" s="1"/>
  <c r="K46" i="10" s="1"/>
  <c r="AF238" i="8" a="1"/>
  <c r="AF238" i="8" s="1"/>
  <c r="V23" i="10" s="1"/>
  <c r="S228" i="8" a="1"/>
  <c r="S228" i="8" s="1"/>
  <c r="I13" i="10" s="1"/>
  <c r="AN246" i="8" a="1"/>
  <c r="AN246" i="8" s="1"/>
  <c r="AD37" i="10" s="1"/>
  <c r="AQ240" i="8" a="1"/>
  <c r="AQ240" i="8" s="1"/>
  <c r="AG25" i="10" s="1"/>
  <c r="V243" i="8" a="1"/>
  <c r="V243" i="8" s="1"/>
  <c r="L28" i="10" s="1"/>
  <c r="AD225" i="8" a="1"/>
  <c r="AD225" i="8" s="1"/>
  <c r="T10" i="10" s="1"/>
  <c r="AO238" i="8" a="1"/>
  <c r="AO238" i="8" s="1"/>
  <c r="AE23" i="10" s="1"/>
  <c r="K231" i="8" a="1"/>
  <c r="K231" i="8" s="1"/>
  <c r="V222" i="8" a="1"/>
  <c r="V222" i="8" s="1"/>
  <c r="L7" i="10" s="1"/>
  <c r="AP234" i="8" a="1"/>
  <c r="AP234" i="8" s="1"/>
  <c r="AF19" i="10" s="1"/>
  <c r="Y231" i="8" a="1"/>
  <c r="Y231" i="8" s="1"/>
  <c r="O16" i="10" s="1"/>
  <c r="AB247" i="8" a="1"/>
  <c r="AB247" i="8" s="1"/>
  <c r="R38" i="10" s="1"/>
  <c r="W256" i="8" a="1"/>
  <c r="W256" i="8" s="1"/>
  <c r="M47" i="10" s="1"/>
  <c r="AE254" i="8" a="1"/>
  <c r="AE254" i="8" s="1"/>
  <c r="U45" i="10" s="1"/>
  <c r="R251" i="8" a="1"/>
  <c r="R251" i="8" s="1"/>
  <c r="H42" i="10" s="1"/>
  <c r="AN221" i="8" a="1"/>
  <c r="AN221" i="8" s="1"/>
  <c r="M244" i="8" a="1"/>
  <c r="M244" i="8" s="1"/>
  <c r="C29" i="10" s="1"/>
  <c r="D29" i="10" s="1"/>
  <c r="AC222" i="8" a="1"/>
  <c r="AC222" i="8" s="1"/>
  <c r="S7" i="10" s="1"/>
  <c r="K239" i="8" a="1"/>
  <c r="K239" i="8" s="1"/>
  <c r="R226" i="8" a="1"/>
  <c r="R226" i="8" s="1"/>
  <c r="H11" i="10" s="1"/>
  <c r="AB233" i="8" a="1"/>
  <c r="AB233" i="8" s="1"/>
  <c r="R18" i="10" s="1"/>
  <c r="AL225" i="8" a="1"/>
  <c r="AL225" i="8" s="1"/>
  <c r="AB10" i="10" s="1"/>
  <c r="M228" i="8" a="1"/>
  <c r="M228" i="8" s="1"/>
  <c r="C13" i="10" s="1"/>
  <c r="D13" i="10" s="1"/>
  <c r="K244" i="8" a="1"/>
  <c r="K244" i="8" s="1"/>
  <c r="K226" i="8" a="1"/>
  <c r="K226" i="8" s="1"/>
  <c r="U228" i="8" a="1"/>
  <c r="U228" i="8" s="1"/>
  <c r="K13" i="10" s="1"/>
  <c r="AB238" i="8" a="1"/>
  <c r="AB238" i="8" s="1"/>
  <c r="R23" i="10" s="1"/>
  <c r="S225" i="8" a="1"/>
  <c r="S225" i="8" s="1"/>
  <c r="I10" i="10" s="1"/>
  <c r="AF233" i="8" a="1"/>
  <c r="AF233" i="8" s="1"/>
  <c r="V18" i="10" s="1"/>
  <c r="AN239" i="8" a="1"/>
  <c r="AN239" i="8" s="1"/>
  <c r="AD24" i="10" s="1"/>
  <c r="AM237" i="8" a="1"/>
  <c r="AM237" i="8" s="1"/>
  <c r="AC22" i="10" s="1"/>
  <c r="S240" i="8" a="1"/>
  <c r="S240" i="8" s="1"/>
  <c r="I25" i="10" s="1"/>
  <c r="AF247" i="8" a="1"/>
  <c r="AF247" i="8" s="1"/>
  <c r="V38" i="10" s="1"/>
  <c r="T253" i="8" a="1"/>
  <c r="T253" i="8" s="1"/>
  <c r="J44" i="10" s="1"/>
  <c r="AB242" i="8" a="1"/>
  <c r="AB242" i="8" s="1"/>
  <c r="R27" i="10" s="1"/>
  <c r="Z226" i="8" a="1"/>
  <c r="Z226" i="8" s="1"/>
  <c r="P11" i="10" s="1"/>
  <c r="S229" i="8" a="1"/>
  <c r="S229" i="8" s="1"/>
  <c r="I14" i="10" s="1"/>
  <c r="AQ255" i="8" a="1"/>
  <c r="AQ255" i="8" s="1"/>
  <c r="AG46" i="10" s="1"/>
  <c r="AP246" i="8" a="1"/>
  <c r="AP246" i="8" s="1"/>
  <c r="AF37" i="10" s="1"/>
  <c r="AK221" i="8" a="1"/>
  <c r="AK221" i="8" s="1"/>
  <c r="V256" i="8" a="1"/>
  <c r="V256" i="8" s="1"/>
  <c r="L47" i="10" s="1"/>
  <c r="AF239" i="8" a="1"/>
  <c r="AF239" i="8" s="1"/>
  <c r="V24" i="10" s="1"/>
  <c r="AG242" i="8" a="1"/>
  <c r="AG242" i="8" s="1"/>
  <c r="W27" i="10" s="1"/>
  <c r="AQ237" i="8" a="1"/>
  <c r="AQ237" i="8" s="1"/>
  <c r="AG22" i="10" s="1"/>
  <c r="R222" i="8" a="1"/>
  <c r="R222" i="8" s="1"/>
  <c r="H7" i="10" s="1"/>
  <c r="X246" i="8" a="1"/>
  <c r="X246" i="8" s="1"/>
  <c r="N37" i="10" s="1"/>
  <c r="K249" i="8" a="1"/>
  <c r="K249" i="8" s="1"/>
  <c r="AR239" i="8" a="1"/>
  <c r="AR239" i="8" s="1"/>
  <c r="AH24" i="10" s="1"/>
  <c r="AD254" i="8" a="1"/>
  <c r="AD254" i="8" s="1"/>
  <c r="T45" i="10" s="1"/>
  <c r="L254" i="8" a="1"/>
  <c r="L254" i="8" s="1"/>
  <c r="B45" i="10" s="1"/>
  <c r="A45" i="10" s="1"/>
  <c r="X255" i="8" a="1"/>
  <c r="X255" i="8" s="1"/>
  <c r="N46" i="10" s="1"/>
  <c r="B14" i="10" l="1"/>
  <c r="C8" i="8"/>
  <c r="B21" i="10"/>
  <c r="C20" i="8"/>
  <c r="D20" i="8" s="1"/>
  <c r="E20" i="8" s="1"/>
  <c r="C19" i="8"/>
  <c r="D19" i="8" s="1"/>
  <c r="E19" i="8" s="1"/>
  <c r="B19" i="10"/>
  <c r="C18" i="8"/>
  <c r="D18" i="8" s="1"/>
  <c r="E18" i="8" s="1"/>
  <c r="C17" i="8"/>
  <c r="D17" i="8" s="1"/>
  <c r="E17" i="8" s="1"/>
  <c r="B18" i="10"/>
  <c r="D16" i="8"/>
  <c r="E16" i="8" s="1"/>
  <c r="C15" i="8"/>
  <c r="D15" i="8" s="1"/>
  <c r="E15" i="8" s="1"/>
  <c r="B8" i="10"/>
  <c r="B16" i="10"/>
  <c r="C14" i="8"/>
  <c r="D14" i="8" s="1"/>
  <c r="E14" i="8" s="1"/>
  <c r="C13" i="8"/>
  <c r="D13" i="8" s="1"/>
  <c r="E13" i="8" s="1"/>
  <c r="B15" i="10"/>
  <c r="C12" i="8"/>
  <c r="D12" i="8" s="1"/>
  <c r="E12" i="8" s="1"/>
  <c r="C10" i="8"/>
  <c r="D10" i="8" s="1"/>
  <c r="E10" i="8" s="1"/>
  <c r="B13" i="10"/>
  <c r="B11" i="10"/>
  <c r="B12" i="10"/>
  <c r="C11" i="8"/>
  <c r="D11" i="8" s="1"/>
  <c r="E11" i="8" s="1"/>
  <c r="B10" i="10"/>
  <c r="C9" i="8"/>
  <c r="D9" i="8" s="1"/>
  <c r="E9" i="8" s="1"/>
  <c r="B9" i="10"/>
  <c r="D8" i="8"/>
  <c r="E8" i="8" s="1"/>
  <c r="C6" i="8"/>
  <c r="D6" i="8" s="1"/>
  <c r="E6" i="8" s="1"/>
  <c r="B7" i="10"/>
  <c r="C7" i="8"/>
  <c r="D7" i="8" s="1"/>
  <c r="E7" i="8" s="1"/>
  <c r="C5" i="8"/>
  <c r="D5" i="8" s="1"/>
  <c r="E5" i="8" s="1"/>
  <c r="B6" i="10"/>
  <c r="B5" i="10" s="1"/>
  <c r="J48" i="10"/>
  <c r="B34" i="10"/>
  <c r="A36" i="10"/>
  <c r="B33" i="10"/>
  <c r="J33" i="10"/>
  <c r="V35" i="10" l="1"/>
  <c r="AF35" i="10"/>
  <c r="AA35" i="10"/>
  <c r="M35" i="10"/>
  <c r="T35" i="10"/>
  <c r="Z35" i="10"/>
  <c r="R35" i="10"/>
  <c r="J35" i="10"/>
  <c r="X35" i="10"/>
  <c r="AD35" i="10"/>
  <c r="AH35" i="10"/>
  <c r="C35" i="10"/>
  <c r="Q35" i="10"/>
  <c r="O35" i="10"/>
  <c r="Y35" i="10"/>
  <c r="D35" i="10"/>
  <c r="N35" i="10"/>
  <c r="P35" i="10"/>
  <c r="H35" i="10"/>
  <c r="AH63" i="10"/>
  <c r="AH33" i="10"/>
  <c r="U35" i="10"/>
  <c r="F35" i="10"/>
  <c r="L35" i="10"/>
  <c r="W35" i="10"/>
  <c r="G35" i="10"/>
  <c r="AC35" i="10"/>
  <c r="S35" i="10"/>
  <c r="AG35" i="10"/>
  <c r="K35" i="10"/>
  <c r="AB35" i="10"/>
  <c r="AE35" i="10"/>
  <c r="E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<sst xmlns="http://schemas.openxmlformats.org/spreadsheetml/2006/main" count="1337" uniqueCount="926">
  <si>
    <t>単独EXH．配管ロングエルボ　φ10</t>
  </si>
  <si>
    <t>単独EXH．配管ロングエルボ　φ12</t>
  </si>
  <si>
    <t>単独EXH．配管ロングエルボ　φ3/8"</t>
  </si>
  <si>
    <t>SY70M-60-1A</t>
  </si>
  <si>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</si>
  <si>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</si>
  <si>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</si>
  <si>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</si>
  <si>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</si>
  <si>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</si>
  <si>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</si>
  <si>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</si>
  <si>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</si>
  <si>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</si>
  <si>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</si>
  <si>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</si>
  <si>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</si>
  <si>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</si>
  <si>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</si>
  <si>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</si>
  <si>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</si>
  <si>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</si>
  <si>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</si>
  <si>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</si>
  <si>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</si>
  <si>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</si>
  <si>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</si>
  <si>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</si>
  <si>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</si>
  <si>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</si>
  <si>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</si>
  <si>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</si>
  <si>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</si>
  <si>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</si>
  <si>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</si>
  <si>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</si>
  <si>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</si>
  <si>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</si>
  <si>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</si>
  <si>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</si>
  <si>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</si>
  <si>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</si>
  <si>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</si>
  <si>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</si>
  <si>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</si>
  <si>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</si>
  <si>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</si>
  <si>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</si>
  <si>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</si>
  <si>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</si>
  <si>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</si>
  <si>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</si>
  <si>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</si>
  <si>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</si>
  <si>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</si>
  <si>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</si>
  <si>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</si>
  <si>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</si>
  <si>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</si>
  <si>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</si>
  <si>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</si>
  <si>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</si>
  <si>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</si>
  <si>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</si>
  <si>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</si>
  <si>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</si>
  <si>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</si>
  <si>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</si>
  <si>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</si>
  <si>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</si>
  <si>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</si>
  <si>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</si>
  <si>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</si>
  <si>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</si>
  <si>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</si>
  <si>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</si>
  <si>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</si>
  <si>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</si>
  <si>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</si>
  <si>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</si>
  <si>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</si>
  <si>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</si>
  <si>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</si>
  <si>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</si>
  <si>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</si>
  <si>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</si>
  <si>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</si>
  <si>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</si>
  <si>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</si>
  <si>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</si>
  <si>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</si>
  <si>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</si>
  <si>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</si>
  <si>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</si>
  <si>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</si>
  <si>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</si>
  <si>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</si>
  <si>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</si>
  <si>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</si>
  <si>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</si>
  <si>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</si>
  <si>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</si>
  <si>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</si>
  <si>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</si>
  <si>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</si>
  <si>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</si>
  <si>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</si>
  <si>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</si>
  <si>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</si>
  <si>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</si>
  <si>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</si>
  <si>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</si>
  <si>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</si>
  <si>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</si>
  <si>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</si>
  <si>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</si>
  <si>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</si>
  <si>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</si>
  <si>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</si>
  <si>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</si>
  <si>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</si>
  <si>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</si>
  <si>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</si>
  <si>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</si>
  <si>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</si>
  <si>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</si>
  <si>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</si>
  <si>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</si>
  <si>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</si>
  <si>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</si>
  <si>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</si>
  <si>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</si>
  <si>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</si>
  <si>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</si>
  <si>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</si>
  <si>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</si>
  <si>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</si>
  <si>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</si>
  <si>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</si>
  <si>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</si>
  <si>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</si>
  <si>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</si>
  <si>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</si>
  <si>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</si>
  <si>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</si>
  <si>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</si>
  <si>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</si>
  <si>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</si>
  <si>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</si>
  <si>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</si>
  <si>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</si>
  <si>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</si>
  <si>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</si>
  <si>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</si>
  <si>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</si>
  <si>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</si>
  <si>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</si>
  <si>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</si>
  <si>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</si>
  <si>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</si>
  <si>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</si>
  <si>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</si>
  <si>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</si>
  <si>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</si>
  <si>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</si>
  <si>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</si>
  <si>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</si>
  <si>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</si>
  <si>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</si>
  <si>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</si>
  <si>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</si>
  <si>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</si>
  <si>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</si>
  <si>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</si>
  <si>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</si>
  <si>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</si>
  <si>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</si>
  <si>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</si>
  <si>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</si>
  <si>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</si>
  <si>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</si>
  <si>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</si>
  <si>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</si>
  <si>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</si>
  <si>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</si>
  <si>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</si>
  <si>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</si>
  <si>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</si>
  <si>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</si>
  <si>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</si>
  <si>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</si>
  <si>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</si>
  <si>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</si>
  <si>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</si>
  <si>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</si>
  <si>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</si>
  <si>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</si>
  <si>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</si>
  <si>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</si>
  <si>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</si>
  <si>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</si>
  <si>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</si>
  <si>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</si>
  <si>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</si>
  <si>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</si>
  <si>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</si>
  <si>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</si>
  <si>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</si>
  <si>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</si>
  <si>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</si>
  <si>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</si>
  <si>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</si>
  <si>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</si>
  <si>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</si>
  <si>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</si>
  <si>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</si>
  <si>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</si>
  <si>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</si>
  <si>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</si>
  <si>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</si>
  <si>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</si>
  <si>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</si>
  <si>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</si>
  <si>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</si>
  <si>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</si>
  <si>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</si>
  <si>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</si>
  <si>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</si>
  <si>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</si>
  <si>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</si>
  <si>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</si>
  <si>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</si>
  <si>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</si>
  <si>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</si>
  <si>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</si>
  <si>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</si>
  <si>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</si>
  <si>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</si>
  <si>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</si>
  <si>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</si>
  <si>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</si>
  <si>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</si>
  <si>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</si>
  <si>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</si>
  <si>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</si>
  <si>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</si>
  <si>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</si>
  <si>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</si>
  <si>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</si>
  <si>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</si>
  <si>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</si>
  <si>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</si>
  <si>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</si>
  <si>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</si>
  <si>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</si>
  <si>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</si>
  <si>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</si>
  <si>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</si>
  <si>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</si>
  <si>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</si>
  <si>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</si>
  <si>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</si>
  <si>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</si>
  <si>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</si>
  <si>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</si>
  <si>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</si>
  <si>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</si>
  <si>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</si>
  <si>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</si>
  <si>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</si>
  <si>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</si>
  <si>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</si>
  <si>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</si>
  <si>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</si>
  <si>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</si>
  <si>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</si>
  <si>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</si>
  <si>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</si>
  <si>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</si>
  <si>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</si>
  <si>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</si>
  <si>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</si>
  <si>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</si>
  <si>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</si>
  <si>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</si>
  <si>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</si>
  <si>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</si>
  <si>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</si>
  <si>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</si>
  <si>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</si>
  <si>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</si>
  <si>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</si>
  <si>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</si>
  <si>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</si>
  <si>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</si>
  <si>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</si>
  <si>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</si>
  <si>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</si>
  <si>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</si>
  <si>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</si>
  <si>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</si>
  <si>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</si>
  <si>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</si>
  <si>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</si>
  <si>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</si>
  <si>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</si>
  <si>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</si>
  <si>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</si>
  <si>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</si>
  <si>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</si>
  <si>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</si>
  <si>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</si>
  <si>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</si>
  <si>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</si>
  <si>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</si>
  <si>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</si>
  <si>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</si>
  <si>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</si>
  <si>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</si>
  <si>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</si>
  <si>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</si>
  <si>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</si>
  <si>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</si>
  <si>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</si>
  <si>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</si>
  <si>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</si>
  <si>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</si>
  <si>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</si>
  <si>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</si>
  <si>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</si>
  <si>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</si>
  <si>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</si>
  <si>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</si>
  <si>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</si>
  <si>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</si>
  <si>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</si>
  <si>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</si>
  <si>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</si>
  <si>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</si>
  <si>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</si>
  <si>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</si>
  <si>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</si>
  <si>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</si>
  <si>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</si>
  <si>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</si>
  <si>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</si>
  <si>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</si>
  <si>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</si>
  <si>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</si>
  <si>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</si>
  <si>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</si>
  <si>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</si>
  <si>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</si>
  <si>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</si>
  <si>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</si>
  <si>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</si>
  <si>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</si>
  <si>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</si>
  <si>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</si>
  <si>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</si>
  <si>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</si>
  <si>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</si>
  <si>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</si>
  <si>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</si>
  <si>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</si>
  <si>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</si>
  <si>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</si>
  <si>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</si>
  <si>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</si>
  <si>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</si>
  <si>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</si>
  <si>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</si>
  <si>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</si>
  <si>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</si>
  <si>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</si>
  <si>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</si>
  <si>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</si>
  <si>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</si>
  <si>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</si>
  <si>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</si>
  <si>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</si>
  <si>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</si>
  <si>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</si>
  <si>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</si>
  <si>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</si>
  <si>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</si>
  <si>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</si>
  <si>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</si>
  <si>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</si>
  <si>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</si>
  <si>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</si>
  <si>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</si>
  <si>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</si>
  <si>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</si>
  <si>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</si>
  <si>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</si>
  <si>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</si>
  <si>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</si>
  <si>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</si>
  <si>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</si>
  <si>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</si>
  <si>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</si>
  <si>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</si>
  <si>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</si>
  <si>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</si>
  <si>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</si>
  <si>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</si>
  <si>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</si>
  <si>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</si>
  <si>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</si>
  <si>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</si>
  <si>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</si>
  <si>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</si>
  <si>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</si>
  <si>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</si>
  <si>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</si>
  <si>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</si>
  <si>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</si>
  <si>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</si>
  <si>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</si>
  <si>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</si>
  <si>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</si>
  <si>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</si>
  <si>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</si>
  <si>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</si>
  <si>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</si>
  <si>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</si>
  <si>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</si>
  <si>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</si>
  <si>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</si>
  <si>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</si>
  <si>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</si>
  <si>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</si>
  <si>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</si>
  <si>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</si>
  <si>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</si>
  <si>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</si>
  <si>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</si>
  <si>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</si>
  <si>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</si>
  <si>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</si>
  <si>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</si>
  <si>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</si>
  <si>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</si>
  <si>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</si>
  <si>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</si>
  <si>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</si>
  <si>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</si>
  <si>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</si>
  <si>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</si>
  <si>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</si>
  <si>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</si>
  <si>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</si>
  <si>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</si>
  <si>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</si>
  <si>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</si>
  <si>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</si>
  <si>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</si>
  <si>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</si>
  <si>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</si>
  <si>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</si>
  <si>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</si>
  <si>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</si>
  <si>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</si>
  <si>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</si>
  <si>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</si>
  <si>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</si>
  <si>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</si>
  <si>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</si>
  <si>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</si>
  <si>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</si>
  <si>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</si>
  <si>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</si>
  <si>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</si>
  <si>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</si>
  <si>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</si>
  <si>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</si>
  <si>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</si>
  <si>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</si>
  <si>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</si>
  <si>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</si>
  <si>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</si>
  <si>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</si>
  <si>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</si>
  <si>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</si>
  <si>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</si>
  <si>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</si>
  <si>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</si>
  <si>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</si>
  <si>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</si>
  <si>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</si>
  <si>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</si>
  <si>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プラグインコネクタ接続ベース：EX260シリーズ対応</t>
    <rPh sb="9" eb="11">
      <t>セツゾク</t>
    </rPh>
    <rPh sb="24" eb="26">
      <t>タイオウ</t>
    </rPh>
    <phoneticPr fontId="2"/>
  </si>
  <si>
    <t>EX260シリーズ対応</t>
    <phoneticPr fontId="2"/>
  </si>
  <si>
    <t>必須項目に入力漏れがあります</t>
    <phoneticPr fontId="2"/>
  </si>
  <si>
    <t>型式構成エラーがあります</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</si>
  <si>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</si>
  <si>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</si>
  <si>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</si>
  <si>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</si>
  <si>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</si>
  <si>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</si>
  <si>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</si>
  <si>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</si>
  <si>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</si>
  <si>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</si>
  <si>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</si>
  <si>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</si>
  <si>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</si>
  <si>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</si>
  <si>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</si>
  <si>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</si>
  <si>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</si>
  <si>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</si>
  <si>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</si>
  <si>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</si>
  <si>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</si>
  <si>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</si>
  <si>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</si>
  <si>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</si>
  <si>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</si>
  <si>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</si>
  <si>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</si>
  <si>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</si>
  <si>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</si>
  <si>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</si>
  <si>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</si>
  <si>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</si>
  <si>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</si>
  <si>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</si>
  <si>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</si>
  <si>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</si>
  <si>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</si>
  <si>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</si>
  <si>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</si>
  <si>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</si>
  <si>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</si>
  <si>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</si>
  <si>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</si>
  <si>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</si>
  <si>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</si>
  <si>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</si>
  <si>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</si>
  <si>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</si>
  <si>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</si>
  <si>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</si>
  <si>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</si>
  <si>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</si>
  <si>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</si>
  <si>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</si>
  <si>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</si>
  <si>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</si>
  <si>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</si>
  <si>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</si>
  <si>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</si>
  <si>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</si>
  <si>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</si>
  <si>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</si>
  <si>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</si>
  <si>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</si>
  <si>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</si>
  <si>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</si>
  <si>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</si>
  <si>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</si>
  <si>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</si>
  <si>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</si>
  <si>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</si>
  <si>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</si>
  <si>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</si>
  <si>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</si>
  <si>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</si>
  <si>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</si>
  <si>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</si>
  <si>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</si>
  <si>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</si>
  <si>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</si>
  <si>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</si>
  <si>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</si>
  <si>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</si>
  <si>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</si>
  <si>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</si>
  <si>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</si>
  <si>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</si>
  <si>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</si>
  <si>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</si>
  <si>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</si>
  <si>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</si>
  <si>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</si>
  <si>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</si>
  <si>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</si>
  <si>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</si>
  <si>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</si>
  <si>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</si>
  <si>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</si>
  <si>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</si>
  <si>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</si>
  <si>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</si>
  <si>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</si>
  <si>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SUP.ブロッキングディスク</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</si>
  <si>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</si>
  <si>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</si>
  <si>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</si>
  <si>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</si>
  <si>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</si>
  <si>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</si>
  <si>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</si>
  <si>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</si>
  <si>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</si>
  <si>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</si>
  <si>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</si>
  <si>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</si>
  <si>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</si>
  <si>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</si>
  <si>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</si>
  <si>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マニホールドオプション</t>
    <phoneticPr fontId="2"/>
  </si>
  <si>
    <t>Aポート (A')</t>
    <phoneticPr fontId="2"/>
  </si>
  <si>
    <t>Bポート (B')</t>
    <phoneticPr fontId="2"/>
  </si>
  <si>
    <t>　　※ベースオプションにエラーが有ります</t>
    <phoneticPr fontId="2"/>
  </si>
  <si>
    <t>C10</t>
    <phoneticPr fontId="2"/>
  </si>
  <si>
    <t>N11</t>
    <phoneticPr fontId="2"/>
  </si>
  <si>
    <t>→</t>
    <phoneticPr fontId="2"/>
  </si>
  <si>
    <t>A1</t>
    <phoneticPr fontId="2"/>
  </si>
  <si>
    <t>L4</t>
    <phoneticPr fontId="2"/>
  </si>
  <si>
    <t>L6</t>
    <phoneticPr fontId="2"/>
  </si>
  <si>
    <t>B4</t>
    <phoneticPr fontId="2"/>
  </si>
  <si>
    <t>B6</t>
    <phoneticPr fontId="2"/>
  </si>
  <si>
    <t>LN3</t>
    <phoneticPr fontId="2"/>
  </si>
  <si>
    <t>LN7</t>
    <phoneticPr fontId="2"/>
  </si>
  <si>
    <t>BN3</t>
    <phoneticPr fontId="2"/>
  </si>
  <si>
    <t>BN7</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</si>
  <si>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</si>
  <si>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</si>
  <si>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</si>
  <si>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</si>
  <si>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</si>
  <si>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</si>
  <si>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</si>
  <si>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</si>
  <si>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</si>
  <si>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</si>
  <si>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</si>
  <si>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</si>
  <si>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</si>
  <si>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</si>
  <si>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</si>
  <si>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</si>
  <si>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SIユニットなし</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</si>
  <si>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</si>
  <si>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</si>
  <si>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</si>
  <si>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</si>
  <si>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</si>
  <si>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</si>
  <si>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</si>
  <si>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</si>
  <si>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</si>
  <si>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</si>
  <si>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</si>
  <si>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</si>
  <si>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</si>
  <si>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</si>
  <si>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</si>
  <si>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</si>
  <si>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</si>
  <si>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</si>
  <si>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</si>
  <si>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</si>
  <si>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</si>
  <si>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</si>
  <si>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</si>
  <si>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</si>
  <si>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</si>
  <si>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</si>
  <si>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</si>
  <si>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</si>
  <si>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</si>
  <si>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</si>
  <si>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</si>
  <si>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</si>
  <si>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</si>
  <si>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</si>
  <si>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</si>
  <si>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</si>
  <si>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</si>
  <si>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SS5Y7-12S_EX260シリーズマニホールド仕様書</t>
    <rPh sb="25" eb="28">
      <t>シヨウショ</t>
    </rPh>
    <phoneticPr fontId="2"/>
  </si>
  <si>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</si>
  <si>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</si>
  <si>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</si>
  <si>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</si>
  <si>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</si>
  <si>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</si>
  <si>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</si>
  <si>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</si>
  <si>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</si>
  <si>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</si>
  <si>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</si>
  <si>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</si>
  <si>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</si>
  <si>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</si>
  <si>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</si>
  <si>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</si>
  <si>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</si>
  <si>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</si>
  <si>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</si>
  <si>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</si>
  <si>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</si>
  <si>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</si>
  <si>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</si>
  <si>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</si>
  <si>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</si>
  <si>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※エラーが有ります</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</si>
  <si>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</si>
  <si>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</si>
  <si>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</si>
  <si>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</si>
  <si>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</si>
  <si>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</si>
  <si>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</si>
  <si>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</si>
  <si>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</si>
  <si>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</si>
  <si>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</si>
  <si>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</si>
  <si>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</si>
  <si>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</si>
  <si>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</si>
  <si>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</si>
  <si>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</si>
  <si>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</si>
  <si>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</si>
  <si>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</si>
  <si>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</si>
  <si>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</si>
  <si>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</si>
  <si>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</si>
  <si>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</si>
  <si>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</si>
  <si>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</si>
  <si>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</si>
  <si>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</si>
  <si>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</si>
  <si>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</si>
  <si>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</si>
  <si>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</si>
  <si>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</si>
  <si>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</si>
  <si>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</si>
  <si>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</si>
  <si>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</si>
  <si>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</si>
  <si>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</si>
  <si>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</si>
  <si>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</si>
  <si>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</si>
  <si>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</si>
  <si>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</si>
  <si>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</si>
  <si>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</si>
  <si>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</si>
  <si>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</si>
  <si>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</si>
  <si>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</si>
  <si>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</si>
  <si>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</si>
  <si>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</si>
  <si>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</si>
  <si>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</si>
  <si>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</si>
  <si>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</si>
  <si>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</si>
  <si>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</si>
  <si>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</si>
  <si>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</si>
  <si>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</si>
  <si>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</si>
  <si>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</si>
  <si>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</si>
  <si>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</si>
  <si>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</si>
  <si>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</si>
  <si>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</si>
  <si>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</si>
  <si>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</si>
  <si>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</si>
  <si>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</si>
  <si>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</si>
  <si>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</si>
  <si>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</si>
  <si>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</si>
  <si>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</si>
  <si>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</si>
  <si>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</si>
  <si>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</si>
  <si>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</si>
  <si>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BB</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</si>
  <si>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</si>
  <si>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</si>
  <si>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</si>
  <si>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</si>
  <si>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</si>
  <si>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</si>
  <si>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</si>
  <si>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</si>
  <si>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</si>
  <si>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</si>
  <si>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</si>
  <si>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</si>
  <si>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</si>
  <si>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</si>
  <si>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</si>
  <si>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</si>
  <si>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</si>
  <si>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</si>
  <si>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</si>
  <si>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</si>
  <si>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</si>
  <si>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</si>
  <si>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</si>
  <si>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</si>
  <si>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</si>
  <si>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</si>
  <si>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</si>
  <si>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</si>
  <si>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</si>
  <si>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</si>
  <si>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</si>
  <si>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</si>
  <si>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</si>
  <si>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</si>
  <si>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</si>
  <si>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</si>
  <si>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</si>
  <si>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</si>
  <si>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</si>
  <si>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</si>
  <si>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</si>
  <si>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</si>
  <si>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</si>
  <si>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</si>
  <si>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</si>
  <si>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</si>
  <si>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</si>
  <si>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</si>
  <si>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</si>
  <si>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</si>
  <si>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</si>
  <si>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</si>
  <si>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</si>
  <si>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</si>
  <si>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</si>
  <si>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</si>
  <si>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</si>
  <si>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</si>
  <si>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</si>
  <si>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</si>
  <si>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</si>
  <si>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</si>
  <si>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</si>
  <si>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</si>
  <si>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</si>
  <si>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</si>
  <si>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</si>
  <si>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</si>
  <si>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</si>
  <si>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</si>
  <si>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</si>
  <si>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</si>
  <si>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</si>
  <si>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</si>
  <si>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</si>
  <si>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</si>
  <si>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</si>
  <si>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</si>
  <si>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</si>
  <si>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</si>
  <si>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</si>
  <si>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</si>
  <si>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</si>
  <si>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</si>
  <si>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</si>
  <si>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</si>
  <si>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</si>
  <si>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</si>
  <si>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</si>
  <si>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</si>
  <si>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</si>
  <si>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</si>
  <si>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</si>
  <si>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</si>
  <si>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</si>
  <si>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</si>
  <si>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</si>
  <si>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</si>
  <si>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</si>
  <si>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</si>
  <si>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</si>
  <si>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</si>
  <si>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</si>
  <si>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</si>
  <si>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</si>
  <si>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</si>
  <si>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</si>
  <si>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</si>
  <si>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</si>
  <si>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</si>
  <si>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</si>
  <si>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GA</t>
    <phoneticPr fontId="2"/>
  </si>
  <si>
    <t>GB</t>
    <phoneticPr fontId="2"/>
  </si>
  <si>
    <t>KA</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</si>
  <si>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</si>
  <si>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</si>
  <si>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</si>
  <si>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</si>
  <si>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</si>
  <si>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</si>
  <si>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</si>
  <si>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</si>
  <si>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</si>
  <si>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</si>
  <si>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</si>
  <si>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</si>
  <si>
    <t>CA</t>
    <phoneticPr fontId="2"/>
  </si>
  <si>
    <t>CC-Link IE TSN</t>
    <phoneticPr fontId="2"/>
  </si>
  <si>
    <t>※型式構成エラー
POWERLINK,IO-LinkおよびCC-Link IE TSNの場合はマイナスコモンを選択してください。</t>
    <rPh sb="1" eb="3">
      <t>カタシキ</t>
    </rPh>
    <rPh sb="3" eb="5">
      <t>コウセイ</t>
    </rPh>
    <phoneticPr fontId="2"/>
  </si>
  <si>
    <t>中川原</t>
    <phoneticPr fontId="2"/>
  </si>
  <si>
    <t>"CA"　CC-Link IE TSN 追加,配線個別時指示修正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</si>
</sst>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7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FF"/>
        <bgColor indexed="64"/>
      </patternFill>
    </fill>
    <fill>
      <patternFill patternType="solid">
        <fgColor rgb="FFCCFFCC"/>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5" fillId="24" borderId="0" xfId="0" applyFont="1" applyFill="1" applyAlignment="1" applyProtection="1">
      <alignment horizontal="left" vertical="center"/>
      <protection hidden="1"/>
    </xf>
    <xf numFmtId="0" fontId="55" fillId="27" borderId="0" xfId="0" applyFont="1" applyFill="1" applyAlignment="1" applyProtection="1">
      <alignment horizontal="left" vertical="center"/>
      <protection hidden="1"/>
    </xf>
    <xf numFmtId="0" fontId="55" fillId="27" borderId="0" xfId="0" applyFont="1" applyFill="1" applyAlignment="1" applyProtection="1">
      <alignment horizontal="center" vertical="center"/>
      <protection hidden="1"/>
    </xf>
    <xf numFmtId="0" fontId="55" fillId="27" borderId="0" xfId="0" applyFont="1" applyFill="1" applyProtection="1">
      <alignment vertical="center"/>
      <protection hidden="1"/>
    </xf>
    <xf numFmtId="0" fontId="30" fillId="0" borderId="0" xfId="0" applyFont="1" applyAlignment="1" applyProtection="1">
      <alignment vertical="center" wrapText="1"/>
      <protection hidden="1"/>
    </xf>
    <xf numFmtId="0" fontId="56"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8"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49"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3"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40"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3"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3"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8" fillId="27" borderId="0" xfId="0" applyFont="1" applyFill="1" applyAlignment="1" applyProtection="1">
      <alignment horizontal="center" vertical="center"/>
      <protection hidden="1"/>
    </xf>
    <xf numFmtId="0" fontId="48" fillId="27" borderId="0" xfId="0" applyFont="1" applyFill="1" applyProtection="1">
      <alignment vertical="center"/>
      <protection hidden="1"/>
    </xf>
    <xf numFmtId="0" fontId="56" fillId="28" borderId="16" xfId="0" applyFont="1" applyFill="1" applyBorder="1" applyProtection="1">
      <alignment vertical="center"/>
      <protection locked="0"/>
    </xf>
    <xf numFmtId="0" fontId="56"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0"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58"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64" fillId="0" borderId="12" xfId="0" applyFont="1" applyBorder="1" applyAlignment="1" applyProtection="1">
      <alignment horizontal="left" vertical="center"/>
      <protection hidden="1"/>
    </xf>
    <xf numFmtId="0" fontId="54" fillId="0" borderId="15" xfId="0" applyFont="1" applyBorder="1" applyAlignment="1" applyProtection="1">
      <alignment horizontal="center" vertical="center"/>
      <protection hidden="1"/>
    </xf>
    <xf numFmtId="0" fontId="65" fillId="0" borderId="0" xfId="0" applyFont="1">
      <alignment vertical="center"/>
    </xf>
    <xf numFmtId="0" fontId="66" fillId="0" borderId="0" xfId="0" applyFont="1">
      <alignment vertical="center"/>
    </xf>
    <xf numFmtId="49" fontId="65" fillId="0" borderId="0" xfId="0" applyNumberFormat="1" applyFont="1" applyAlignment="1">
      <alignment horizontal="right" vertical="center"/>
    </xf>
    <xf numFmtId="49" fontId="68" fillId="0" borderId="0" xfId="0" applyNumberFormat="1" applyFont="1" applyAlignment="1">
      <alignment horizontal="right" vertical="center"/>
    </xf>
    <xf numFmtId="0" fontId="68" fillId="0" borderId="0" xfId="0" applyFont="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1" fillId="0" borderId="58"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58"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58"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69"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2"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3"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1" fillId="0" borderId="22" xfId="0" applyFont="1" applyBorder="1" applyAlignment="1" applyProtection="1">
      <protection hidden="1"/>
    </xf>
    <xf numFmtId="0" fontId="1" fillId="25" borderId="65"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58"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49" fontId="74"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4"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9" fillId="0" borderId="0" xfId="0" applyFont="1" applyAlignment="1" applyProtection="1">
      <alignment vertical="center" textRotation="255" wrapText="1"/>
      <protection hidden="1"/>
    </xf>
    <xf numFmtId="0" fontId="9" fillId="0" borderId="10" xfId="0" applyFont="1" applyBorder="1" applyAlignment="1" applyProtection="1">
      <alignment vertical="center" textRotation="255" wrapText="1"/>
      <protection hidden="1"/>
    </xf>
    <xf numFmtId="0" fontId="9" fillId="0" borderId="0" xfId="0" applyFont="1" applyAlignment="1" applyProtection="1">
      <alignment horizontal="right" vertical="center"/>
      <protection hidden="1"/>
    </xf>
    <xf numFmtId="0" fontId="9" fillId="0" borderId="0" xfId="0" quotePrefix="1" applyFont="1" applyProtection="1">
      <alignment vertical="center"/>
      <protection hidden="1"/>
    </xf>
    <xf numFmtId="0" fontId="9" fillId="0" borderId="0" xfId="0" applyFont="1" applyAlignment="1" applyProtection="1">
      <alignment vertical="center" textRotation="255"/>
      <protection hidden="1"/>
    </xf>
    <xf numFmtId="0" fontId="33" fillId="0" borderId="0" xfId="0" applyFont="1" applyAlignment="1" applyProtection="1">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8" fillId="30" borderId="38" xfId="0" applyFont="1" applyFill="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75" fillId="31" borderId="23" xfId="0" applyFont="1" applyFill="1" applyBorder="1" applyProtection="1">
      <alignment vertical="center"/>
      <protection hidden="1"/>
    </xf>
    <xf numFmtId="0" fontId="1" fillId="31" borderId="70" xfId="0"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0" xfId="0" applyBorder="1" applyAlignment="1" applyProtection="1">
      <alignment horizontal="center" vertical="center"/>
      <protection hidden="1"/>
    </xf>
    <xf numFmtId="0" fontId="9" fillId="0" borderId="40" xfId="0" applyFont="1" applyBorder="1" applyAlignment="1" applyProtection="1">
      <alignment horizontal="center" vertical="center" wrapText="1"/>
      <protection hidden="1"/>
    </xf>
    <xf numFmtId="0" fontId="57"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0" xfId="0" applyBorder="1" applyAlignment="1" applyProtection="1">
      <alignment horizontal="center" vertical="center" wrapText="1"/>
      <protection hidden="1"/>
    </xf>
    <xf numFmtId="0" fontId="0" fillId="0" borderId="40" xfId="0" applyBorder="1" applyAlignment="1" applyProtection="1">
      <alignment vertical="center" wrapText="1"/>
      <protection hidden="1"/>
    </xf>
    <xf numFmtId="14" fontId="0" fillId="0" borderId="40" xfId="0" applyNumberFormat="1" applyBorder="1" applyAlignment="1" applyProtection="1">
      <alignment horizontal="center" vertical="center" wrapText="1"/>
      <protection hidden="1"/>
    </xf>
    <xf numFmtId="0" fontId="57"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0"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9" fillId="0" borderId="16" xfId="0" applyFont="1" applyBorder="1" applyAlignment="1">
      <alignment horizontal="center"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2" fillId="29" borderId="0" xfId="0" applyFont="1" applyFill="1" applyAlignment="1" applyProtection="1">
      <alignment horizontal="left" vertical="center" wrapText="1"/>
      <protection hidden="1"/>
    </xf>
    <xf numFmtId="0" fontId="42" fillId="29"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4" fillId="26" borderId="16" xfId="0" applyFont="1" applyFill="1" applyBorder="1" applyAlignment="1" applyProtection="1">
      <alignment horizontal="center" vertical="center"/>
      <protection locked="0"/>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50" fillId="0" borderId="0" xfId="0" applyFont="1" applyAlignment="1" applyProtection="1">
      <alignment horizontal="left" vertical="center"/>
      <protection hidden="1"/>
    </xf>
    <xf numFmtId="0" fontId="50"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1" fillId="0" borderId="53"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8" fillId="0" borderId="21" xfId="0" applyFont="1" applyBorder="1" applyAlignment="1" applyProtection="1">
      <alignment horizontal="center" vertical="center"/>
      <protection hidden="1"/>
    </xf>
    <xf numFmtId="0" fontId="58" fillId="0" borderId="22"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51"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6" xfId="0" applyFont="1" applyBorder="1" applyAlignment="1" applyProtection="1">
      <alignment horizontal="center" vertical="center"/>
      <protection hidden="1"/>
    </xf>
    <xf numFmtId="0" fontId="58" fillId="0" borderId="5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55" xfId="0" applyFont="1" applyBorder="1" applyAlignment="1" applyProtection="1">
      <alignment horizontal="left" vertical="center" wrapText="1"/>
      <protection hidden="1"/>
    </xf>
    <xf numFmtId="0" fontId="58" fillId="0" borderId="42" xfId="0" applyFont="1" applyBorder="1" applyAlignment="1" applyProtection="1">
      <alignment horizontal="left" vertical="center" wrapText="1"/>
      <protection hidden="1"/>
    </xf>
    <xf numFmtId="0" fontId="58" fillId="0" borderId="35" xfId="0" applyFont="1" applyBorder="1" applyAlignment="1" applyProtection="1">
      <alignment horizontal="left" vertical="center" wrapText="1"/>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8" fillId="0" borderId="46"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35" xfId="0" applyFont="1" applyBorder="1" applyAlignment="1">
      <alignment horizontal="left" vertical="center"/>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8" fillId="0" borderId="0" xfId="0" applyFont="1" applyAlignment="1">
      <alignment horizontal="left" vertical="center"/>
    </xf>
    <xf numFmtId="0" fontId="68" fillId="0" borderId="11" xfId="0" applyFont="1" applyBorder="1" applyAlignment="1">
      <alignment horizontal="left" vertical="center"/>
    </xf>
    <xf numFmtId="0" fontId="1" fillId="0" borderId="85" xfId="0" applyFont="1" applyBorder="1" applyAlignment="1">
      <alignment horizontal="left" vertical="center"/>
    </xf>
    <xf numFmtId="0" fontId="1" fillId="0" borderId="34" xfId="0" applyFont="1" applyBorder="1" applyAlignment="1">
      <alignment horizontal="left" vertical="center"/>
    </xf>
    <xf numFmtId="0" fontId="1" fillId="0" borderId="84" xfId="0" applyFont="1" applyBorder="1" applyAlignment="1">
      <alignment horizontal="left" vertical="center"/>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9"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86"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8"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51" fillId="0" borderId="86" xfId="0" applyFont="1" applyBorder="1" applyAlignment="1" applyProtection="1">
      <alignment horizontal="left" vertical="center"/>
      <protection hidden="1"/>
    </xf>
    <xf numFmtId="0" fontId="68" fillId="0" borderId="36" xfId="0" applyFont="1" applyBorder="1" applyAlignment="1">
      <alignment horizontal="left" vertical="center"/>
    </xf>
    <xf numFmtId="0" fontId="68" fillId="0" borderId="87" xfId="0" applyFont="1" applyBorder="1" applyAlignment="1">
      <alignment horizontal="left" vertical="center"/>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1" fillId="26" borderId="6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42" xfId="0" applyFont="1" applyFill="1" applyBorder="1" applyAlignment="1" applyProtection="1">
      <alignment horizontal="left"/>
      <protection hidden="1"/>
    </xf>
    <xf numFmtId="0" fontId="0" fillId="0" borderId="42" xfId="0" applyBorder="1">
      <alignment vertical="center"/>
    </xf>
    <xf numFmtId="0" fontId="0" fillId="0" borderId="85" xfId="0" applyBorder="1">
      <alignmen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7"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0" fillId="0" borderId="43"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84"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44" xfId="0" applyFont="1" applyBorder="1" applyAlignment="1" applyProtection="1">
      <alignment horizontal="center" vertical="center" wrapText="1"/>
      <protection hidden="1"/>
    </xf>
    <xf numFmtId="0" fontId="50" fillId="0" borderId="55" xfId="0" applyFont="1" applyBorder="1" applyAlignment="1" applyProtection="1">
      <alignment horizontal="center" vertical="center" wrapText="1"/>
      <protection hidden="1"/>
    </xf>
    <xf numFmtId="0" fontId="50" fillId="0" borderId="42" xfId="0" applyFont="1" applyBorder="1" applyAlignment="1" applyProtection="1">
      <alignment horizontal="center" vertical="center" wrapText="1"/>
      <protection hidden="1"/>
    </xf>
    <xf numFmtId="0" fontId="50" fillId="0" borderId="35" xfId="0" applyFont="1" applyBorder="1" applyAlignment="1" applyProtection="1">
      <alignment horizontal="center" vertical="center" wrapText="1"/>
      <protection hidden="1"/>
    </xf>
    <xf numFmtId="0" fontId="50" fillId="0" borderId="29"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5" borderId="43" xfId="0" applyFont="1" applyFill="1" applyBorder="1" applyAlignment="1" applyProtection="1">
      <alignment horizontal="left"/>
      <protection hidden="1"/>
    </xf>
    <xf numFmtId="0" fontId="0" fillId="0" borderId="34" xfId="0" applyBorder="1">
      <alignment vertical="center"/>
    </xf>
    <xf numFmtId="0" fontId="0" fillId="0" borderId="84" xfId="0" applyBorder="1">
      <alignmen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58" fillId="0" borderId="17" xfId="0" applyFont="1" applyBorder="1" applyAlignment="1" applyProtection="1">
      <alignment horizontal="center" vertical="center" wrapText="1"/>
      <protection hidden="1"/>
    </xf>
    <xf numFmtId="0" fontId="58" fillId="0" borderId="18" xfId="0" applyFont="1" applyBorder="1" applyAlignment="1" applyProtection="1">
      <alignment horizontal="center" vertical="center" wrapText="1"/>
      <protection hidden="1"/>
    </xf>
    <xf numFmtId="0" fontId="58" fillId="0" borderId="27" xfId="0" applyFont="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58" fillId="25" borderId="53"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50" fillId="25" borderId="46" xfId="0" applyFont="1" applyFill="1" applyBorder="1" applyAlignment="1" applyProtection="1">
      <alignment horizontal="left" vertical="center"/>
      <protection hidden="1"/>
    </xf>
    <xf numFmtId="0" fontId="50" fillId="25" borderId="38" xfId="0" applyFont="1" applyFill="1" applyBorder="1" applyAlignment="1" applyProtection="1">
      <alignment horizontal="left" vertical="center"/>
      <protection hidden="1"/>
    </xf>
    <xf numFmtId="0" fontId="50" fillId="25" borderId="61"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50" fillId="25" borderId="86" xfId="0" applyFont="1" applyFill="1" applyBorder="1" applyAlignment="1" applyProtection="1">
      <alignment horizontal="left" vertical="center"/>
      <protection hidden="1"/>
    </xf>
    <xf numFmtId="0" fontId="50" fillId="25" borderId="36" xfId="0" applyFont="1" applyFill="1" applyBorder="1" applyAlignment="1" applyProtection="1">
      <alignment horizontal="left" vertical="center"/>
      <protection hidden="1"/>
    </xf>
    <xf numFmtId="0" fontId="50" fillId="25" borderId="87"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58"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8"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1" fillId="0" borderId="69" xfId="0" applyFont="1" applyBorder="1" applyAlignment="1" applyProtection="1">
      <alignment horizontal="center"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10"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58" fillId="25" borderId="10" xfId="0" applyFont="1" applyFill="1" applyBorder="1" applyAlignment="1" applyProtection="1">
      <alignment horizontal="left" vertical="center"/>
      <protection hidden="1"/>
    </xf>
    <xf numFmtId="0" fontId="58" fillId="25" borderId="0" xfId="0" applyFont="1" applyFill="1" applyAlignment="1" applyProtection="1">
      <alignment horizontal="left" vertical="center"/>
      <protection hidden="1"/>
    </xf>
    <xf numFmtId="0" fontId="58" fillId="25" borderId="26" xfId="0" applyFont="1" applyFill="1" applyBorder="1" applyAlignment="1" applyProtection="1">
      <alignment horizontal="left" vertical="center"/>
      <protection hidden="1"/>
    </xf>
    <xf numFmtId="0" fontId="58" fillId="0" borderId="54" xfId="0" applyFont="1" applyBorder="1" applyAlignment="1" applyProtection="1">
      <alignment horizontal="left" vertical="center"/>
      <protection hidden="1"/>
    </xf>
    <xf numFmtId="0" fontId="58" fillId="28" borderId="12" xfId="0" applyFont="1" applyFill="1" applyBorder="1" applyAlignment="1" applyProtection="1">
      <alignment horizontal="center" vertical="center"/>
      <protection hidden="1"/>
    </xf>
    <xf numFmtId="0" fontId="58" fillId="28" borderId="13" xfId="0" applyFont="1" applyFill="1" applyBorder="1" applyAlignment="1" applyProtection="1">
      <alignment horizontal="center" vertical="center"/>
      <protection hidden="1"/>
    </xf>
    <xf numFmtId="0" fontId="58" fillId="28" borderId="54" xfId="0" applyFont="1" applyFill="1" applyBorder="1" applyAlignment="1" applyProtection="1">
      <alignment horizontal="center" vertical="center"/>
      <protection hidden="1"/>
    </xf>
    <xf numFmtId="0" fontId="51" fillId="25" borderId="12" xfId="0" applyFont="1" applyFill="1" applyBorder="1" applyAlignment="1" applyProtection="1">
      <alignment horizontal="left" vertical="center" wrapText="1"/>
      <protection hidden="1"/>
    </xf>
    <xf numFmtId="0" fontId="51"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51" fillId="0" borderId="55" xfId="0" applyFont="1" applyBorder="1" applyAlignment="1" applyProtection="1">
      <alignment horizontal="left" vertical="top" wrapText="1"/>
      <protection hidden="1"/>
    </xf>
    <xf numFmtId="0" fontId="51" fillId="0" borderId="42" xfId="0" applyFont="1" applyBorder="1" applyAlignment="1" applyProtection="1">
      <alignment horizontal="left" vertical="top" wrapText="1"/>
      <protection hidden="1"/>
    </xf>
    <xf numFmtId="0" fontId="51" fillId="0" borderId="35" xfId="0" applyFont="1" applyBorder="1" applyAlignment="1" applyProtection="1">
      <alignment horizontal="left" vertical="top" wrapText="1"/>
      <protection hidden="1"/>
    </xf>
    <xf numFmtId="0" fontId="58" fillId="0" borderId="46" xfId="0" applyFont="1" applyBorder="1" applyAlignment="1" applyProtection="1">
      <alignment horizontal="left" vertical="center" wrapText="1"/>
      <protection hidden="1"/>
    </xf>
    <xf numFmtId="0" fontId="58" fillId="0" borderId="38"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54" xfId="0" applyFont="1" applyBorder="1" applyAlignment="1" applyProtection="1">
      <alignment horizontal="left" vertical="center" wrapText="1"/>
      <protection hidden="1"/>
    </xf>
    <xf numFmtId="0" fontId="58" fillId="0" borderId="47" xfId="0" applyFont="1" applyBorder="1" applyAlignment="1" applyProtection="1">
      <alignment horizontal="left" vertical="center"/>
      <protection hidden="1"/>
    </xf>
    <xf numFmtId="0" fontId="58" fillId="0" borderId="27" xfId="0" applyFont="1" applyBorder="1" applyAlignment="1" applyProtection="1">
      <alignment horizontal="left" vertical="center"/>
      <protection hidden="1"/>
    </xf>
    <xf numFmtId="0" fontId="63" fillId="0" borderId="42" xfId="0" applyFont="1" applyBorder="1" applyAlignment="1" applyProtection="1">
      <alignment horizontal="right" vertical="center" wrapText="1"/>
      <protection hidden="1"/>
    </xf>
    <xf numFmtId="0" fontId="71"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51" fillId="0" borderId="21" xfId="0" applyFont="1" applyBorder="1" applyAlignment="1" applyProtection="1">
      <alignment horizontal="left" wrapText="1"/>
      <protection hidden="1"/>
    </xf>
    <xf numFmtId="0" fontId="51" fillId="0" borderId="22" xfId="0" applyFont="1" applyBorder="1" applyAlignment="1" applyProtection="1">
      <alignment horizontal="left" wrapText="1"/>
      <protection hidden="1"/>
    </xf>
    <xf numFmtId="0" fontId="51" fillId="0" borderId="44" xfId="0" applyFont="1" applyBorder="1" applyAlignment="1" applyProtection="1">
      <alignment horizontal="left"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8" fillId="28" borderId="14" xfId="0" applyFont="1" applyFill="1" applyBorder="1" applyAlignment="1" applyProtection="1">
      <alignment horizontal="center" vertical="center"/>
      <protection hidden="1"/>
    </xf>
    <xf numFmtId="0" fontId="58" fillId="0" borderId="17" xfId="0" applyFont="1" applyBorder="1" applyAlignment="1" applyProtection="1">
      <alignment horizontal="left" vertical="center" shrinkToFit="1"/>
      <protection hidden="1"/>
    </xf>
    <xf numFmtId="0" fontId="58" fillId="0" borderId="18" xfId="0" applyFont="1" applyBorder="1" applyAlignment="1" applyProtection="1">
      <alignment horizontal="left" vertical="center" shrinkToFit="1"/>
      <protection hidden="1"/>
    </xf>
    <xf numFmtId="0" fontId="58" fillId="0" borderId="27" xfId="0" applyFont="1" applyBorder="1" applyAlignment="1" applyProtection="1">
      <alignment horizontal="left" vertical="center" shrinkToFi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59" fillId="0" borderId="48" xfId="0" applyNumberFormat="1" applyFont="1" applyBorder="1" applyAlignment="1" applyProtection="1">
      <alignment horizontal="center" vertical="center" shrinkToFit="1"/>
      <protection locked="0"/>
    </xf>
    <xf numFmtId="49" fontId="59" fillId="0" borderId="36" xfId="0" applyNumberFormat="1" applyFont="1" applyBorder="1" applyAlignment="1" applyProtection="1">
      <alignment horizontal="center" vertical="center" shrinkToFit="1"/>
      <protection locked="0"/>
    </xf>
    <xf numFmtId="49" fontId="59" fillId="0" borderId="47"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left" vertical="center" shrinkToFit="1"/>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57"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pn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10247" name="Picture 18" descr="12-UE">
          <a:extLst>
            <a:ext uri="{FF2B5EF4-FFF2-40B4-BE49-F238E27FC236}">
              <a16:creationId xmlns:a16="http://schemas.microsoft.com/office/drawing/2014/main" id="{00000000-0008-0000-0000-000007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10248" name="Picture 16" descr="12-UE">
          <a:extLst>
            <a:ext uri="{FF2B5EF4-FFF2-40B4-BE49-F238E27FC236}">
              <a16:creationId xmlns:a16="http://schemas.microsoft.com/office/drawing/2014/main" id="{00000000-0008-0000-0000-000008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10249" name="Picture 17" descr="12-YOKO">
          <a:extLst>
            <a:ext uri="{FF2B5EF4-FFF2-40B4-BE49-F238E27FC236}">
              <a16:creationId xmlns:a16="http://schemas.microsoft.com/office/drawing/2014/main" id="{00000000-0008-0000-0000-000009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46619" cy="187232"/>
    <xdr:sp macro="" textlink="">
      <xdr:nvSpPr>
        <xdr:cNvPr id="4712" name="AutoShape 4">
          <a:extLst>
            <a:ext uri="{FF2B5EF4-FFF2-40B4-BE49-F238E27FC236}">
              <a16:creationId xmlns:a16="http://schemas.microsoft.com/office/drawing/2014/main" id="{00000000-0008-0000-0000-000068120000}"/>
            </a:ext>
          </a:extLst>
        </xdr:cNvPr>
        <xdr:cNvSpPr>
          <a:spLocks/>
        </xdr:cNvSpPr>
      </xdr:nvSpPr>
      <xdr:spPr bwMode="auto">
        <a:xfrm>
          <a:off x="3112604" y="3210339"/>
          <a:ext cx="479490" cy="168508"/>
        </a:xfrm>
        <a:prstGeom prst="callout2">
          <a:avLst>
            <a:gd name="adj1" fmla="val 70588"/>
            <a:gd name="adj2" fmla="val -14287"/>
            <a:gd name="adj3" fmla="val 70588"/>
            <a:gd name="adj4" fmla="val -87500"/>
            <a:gd name="adj5" fmla="val 200000"/>
            <a:gd name="adj6" fmla="val -144644"/>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104775</xdr:rowOff>
    </xdr:from>
    <xdr:ext cx="543355" cy="174472"/>
    <xdr:sp macro="" textlink="">
      <xdr:nvSpPr>
        <xdr:cNvPr id="4713" name="AutoShape 5">
          <a:extLst>
            <a:ext uri="{FF2B5EF4-FFF2-40B4-BE49-F238E27FC236}">
              <a16:creationId xmlns:a16="http://schemas.microsoft.com/office/drawing/2014/main" id="{00000000-0008-0000-0000-000069120000}"/>
            </a:ext>
          </a:extLst>
        </xdr:cNvPr>
        <xdr:cNvSpPr>
          <a:spLocks/>
        </xdr:cNvSpPr>
      </xdr:nvSpPr>
      <xdr:spPr bwMode="auto">
        <a:xfrm>
          <a:off x="4019550" y="5324475"/>
          <a:ext cx="523875" cy="171450"/>
        </a:xfrm>
        <a:prstGeom prst="callout2">
          <a:avLst>
            <a:gd name="adj1" fmla="val 66667"/>
            <a:gd name="adj2" fmla="val 114546"/>
            <a:gd name="adj3" fmla="val 66667"/>
            <a:gd name="adj4" fmla="val 130907"/>
            <a:gd name="adj5" fmla="val -61111"/>
            <a:gd name="adj6" fmla="val 176366"/>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10253" name="Group 45">
          <a:extLst>
            <a:ext uri="{FF2B5EF4-FFF2-40B4-BE49-F238E27FC236}">
              <a16:creationId xmlns:a16="http://schemas.microsoft.com/office/drawing/2014/main" id="{00000000-0008-0000-0000-00000D280000}"/>
            </a:ext>
          </a:extLst>
        </xdr:cNvPr>
        <xdr:cNvGrpSpPr>
          <a:grpSpLocks/>
        </xdr:cNvGrpSpPr>
      </xdr:nvGrpSpPr>
      <xdr:grpSpPr bwMode="auto">
        <a:xfrm>
          <a:off x="174837" y="366183"/>
          <a:ext cx="632460" cy="217170"/>
          <a:chOff x="0" y="1"/>
          <a:chExt cx="1079" cy="344"/>
        </a:xfrm>
      </xdr:grpSpPr>
      <xdr:sp macro="" textlink="">
        <xdr:nvSpPr>
          <xdr:cNvPr id="10255" name="Freeform 46">
            <a:extLst>
              <a:ext uri="{FF2B5EF4-FFF2-40B4-BE49-F238E27FC236}">
                <a16:creationId xmlns:a16="http://schemas.microsoft.com/office/drawing/2014/main" id="{00000000-0008-0000-0000-00000F28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10256" name="Freeform 47">
            <a:extLst>
              <a:ext uri="{FF2B5EF4-FFF2-40B4-BE49-F238E27FC236}">
                <a16:creationId xmlns:a16="http://schemas.microsoft.com/office/drawing/2014/main" id="{00000000-0008-0000-0000-00001028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10257" name="Freeform 48">
            <a:extLst>
              <a:ext uri="{FF2B5EF4-FFF2-40B4-BE49-F238E27FC236}">
                <a16:creationId xmlns:a16="http://schemas.microsoft.com/office/drawing/2014/main" id="{00000000-0008-0000-0000-00001128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107104</xdr:colOff>
      <xdr:row>0</xdr:row>
      <xdr:rowOff>160867</xdr:rowOff>
    </xdr:from>
    <xdr:to>
      <xdr:col>33</xdr:col>
      <xdr:colOff>168064</xdr:colOff>
      <xdr:row>10</xdr:row>
      <xdr:rowOff>76200</xdr:rowOff>
    </xdr:to>
    <xdr:pic>
      <xdr:nvPicPr>
        <xdr:cNvPr id="10254" name="Picture 50" descr="ex260_12">
          <a:extLst>
            <a:ext uri="{FF2B5EF4-FFF2-40B4-BE49-F238E27FC236}">
              <a16:creationId xmlns:a16="http://schemas.microsoft.com/office/drawing/2014/main" id="{00000000-0008-0000-0000-00000E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55604" y="160867"/>
          <a:ext cx="2357543" cy="23812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76200</xdr:colOff>
      <xdr:row>65</xdr:row>
      <xdr:rowOff>19050</xdr:rowOff>
    </xdr:from>
    <xdr:to>
      <xdr:col>12</xdr:col>
      <xdr:colOff>438150</xdr:colOff>
      <xdr:row>67</xdr:row>
      <xdr:rowOff>619125</xdr:rowOff>
    </xdr:to>
    <xdr:grpSp>
      <xdr:nvGrpSpPr>
        <xdr:cNvPr id="9469" name="Group 52">
          <a:extLst>
            <a:ext uri="{FF2B5EF4-FFF2-40B4-BE49-F238E27FC236}">
              <a16:creationId xmlns:a16="http://schemas.microsoft.com/office/drawing/2014/main" id="{00000000-0008-0000-0100-0000FD240000}"/>
            </a:ext>
          </a:extLst>
        </xdr:cNvPr>
        <xdr:cNvGrpSpPr>
          <a:grpSpLocks/>
        </xdr:cNvGrpSpPr>
      </xdr:nvGrpSpPr>
      <xdr:grpSpPr bwMode="auto">
        <a:xfrm>
          <a:off x="4229100" y="10616565"/>
          <a:ext cx="3368040" cy="977265"/>
          <a:chOff x="456" y="900"/>
          <a:chExt cx="427" cy="102"/>
        </a:xfrm>
      </xdr:grpSpPr>
      <xdr:pic>
        <xdr:nvPicPr>
          <xdr:cNvPr id="9479" name="Picture 21" descr="10_toritukr_24 のコピー">
            <a:extLst>
              <a:ext uri="{FF2B5EF4-FFF2-40B4-BE49-F238E27FC236}">
                <a16:creationId xmlns:a16="http://schemas.microsoft.com/office/drawing/2014/main" id="{00000000-0008-0000-0100-0000072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9480" name="Rectangle 51">
            <a:extLst>
              <a:ext uri="{FF2B5EF4-FFF2-40B4-BE49-F238E27FC236}">
                <a16:creationId xmlns:a16="http://schemas.microsoft.com/office/drawing/2014/main" id="{00000000-0008-0000-0100-0000082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9471" name="Picture 112" descr="名刺">
          <a:extLst>
            <a:ext uri="{FF2B5EF4-FFF2-40B4-BE49-F238E27FC236}">
              <a16:creationId xmlns:a16="http://schemas.microsoft.com/office/drawing/2014/main" id="{00000000-0008-0000-0100-0000FF24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10850" y="504825"/>
          <a:ext cx="66675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59055</xdr:rowOff>
    </xdr:to>
    <xdr:pic>
      <xdr:nvPicPr>
        <xdr:cNvPr id="9472" name="Picture 113" descr="ex260_kyokusei">
          <a:extLst>
            <a:ext uri="{FF2B5EF4-FFF2-40B4-BE49-F238E27FC236}">
              <a16:creationId xmlns:a16="http://schemas.microsoft.com/office/drawing/2014/main" id="{00000000-0008-0000-0100-0000002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57725" y="45624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135255</xdr:colOff>
      <xdr:row>43</xdr:row>
      <xdr:rowOff>1905000</xdr:rowOff>
    </xdr:to>
    <xdr:pic>
      <xdr:nvPicPr>
        <xdr:cNvPr id="9473" name="Picture 114" descr="ex260_rensu2">
          <a:extLst>
            <a:ext uri="{FF2B5EF4-FFF2-40B4-BE49-F238E27FC236}">
              <a16:creationId xmlns:a16="http://schemas.microsoft.com/office/drawing/2014/main" id="{00000000-0008-0000-0100-0000012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3867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171450</xdr:colOff>
      <xdr:row>46</xdr:row>
      <xdr:rowOff>247650</xdr:rowOff>
    </xdr:to>
    <xdr:pic>
      <xdr:nvPicPr>
        <xdr:cNvPr id="9474" name="Picture 18" descr="10_pe_ichi のコピー">
          <a:extLst>
            <a:ext uri="{FF2B5EF4-FFF2-40B4-BE49-F238E27FC236}">
              <a16:creationId xmlns:a16="http://schemas.microsoft.com/office/drawing/2014/main" id="{00000000-0008-0000-0100-0000022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19625" y="79248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9475" name="Picture 19" descr="10_kyu_haiki のコピー">
          <a:extLst>
            <a:ext uri="{FF2B5EF4-FFF2-40B4-BE49-F238E27FC236}">
              <a16:creationId xmlns:a16="http://schemas.microsoft.com/office/drawing/2014/main" id="{00000000-0008-0000-0100-0000032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0100" y="8734425"/>
          <a:ext cx="3048000" cy="723900"/>
        </a:xfrm>
        <a:prstGeom prst="rect">
          <a:avLst/>
        </a:prstGeom>
        <a:noFill/>
        <a:ln w="9525">
          <a:noFill/>
          <a:miter lim="800000"/>
          <a:headEnd/>
          <a:tailEnd/>
        </a:ln>
      </xdr:spPr>
    </xdr:pic>
    <xdr:clientData/>
  </xdr:twoCellAnchor>
  <xdr:twoCellAnchor editAs="oneCell">
    <xdr:from>
      <xdr:col>7</xdr:col>
      <xdr:colOff>66675</xdr:colOff>
      <xdr:row>56</xdr:row>
      <xdr:rowOff>76200</xdr:rowOff>
    </xdr:from>
    <xdr:to>
      <xdr:col>9</xdr:col>
      <xdr:colOff>209550</xdr:colOff>
      <xdr:row>58</xdr:row>
      <xdr:rowOff>666750</xdr:rowOff>
    </xdr:to>
    <xdr:pic>
      <xdr:nvPicPr>
        <xdr:cNvPr id="9476" name="図 5">
          <a:extLst>
            <a:ext uri="{FF2B5EF4-FFF2-40B4-BE49-F238E27FC236}">
              <a16:creationId xmlns:a16="http://schemas.microsoft.com/office/drawing/2014/main" id="{00000000-0008-0000-0100-000004250000}"/>
            </a:ext>
          </a:extLst>
        </xdr:cNvPr>
        <xdr:cNvPicPr>
          <a:picLocks noChangeAspect="1"/>
        </xdr:cNvPicPr>
      </xdr:nvPicPr>
      <xdr:blipFill>
        <a:blip xmlns:r="http://schemas.openxmlformats.org/officeDocument/2006/relationships" r:embed="rId7"/>
        <a:srcRect/>
        <a:stretch>
          <a:fillRect/>
        </a:stretch>
      </xdr:blipFill>
      <xdr:spPr bwMode="auto">
        <a:xfrm>
          <a:off x="4667250" y="9601200"/>
          <a:ext cx="1524000" cy="1000125"/>
        </a:xfrm>
        <a:prstGeom prst="rect">
          <a:avLst/>
        </a:prstGeom>
        <a:noFill/>
        <a:ln w="9525">
          <a:noFill/>
          <a:miter lim="800000"/>
          <a:headEnd/>
          <a:tailEnd/>
        </a:ln>
      </xdr:spPr>
    </xdr:pic>
    <xdr:clientData/>
  </xdr:twoCellAnchor>
  <xdr:twoCellAnchor editAs="oneCell">
    <xdr:from>
      <xdr:col>7</xdr:col>
      <xdr:colOff>85725</xdr:colOff>
      <xdr:row>26</xdr:row>
      <xdr:rowOff>31697</xdr:rowOff>
    </xdr:from>
    <xdr:to>
      <xdr:col>10</xdr:col>
      <xdr:colOff>59355</xdr:colOff>
      <xdr:row>28</xdr:row>
      <xdr:rowOff>2269274</xdr:rowOff>
    </xdr:to>
    <xdr:pic>
      <xdr:nvPicPr>
        <xdr:cNvPr id="3" name="図 2">
          <a:extLst>
            <a:ext uri="{FF2B5EF4-FFF2-40B4-BE49-F238E27FC236}">
              <a16:creationId xmlns:a16="http://schemas.microsoft.com/office/drawing/2014/main" id="{39BB7061-68CE-4636-6D13-1ADBDBABF906}"/>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4238625" y="1870022"/>
          <a:ext cx="1863390" cy="2605242"/>
        </a:xfrm>
        <a:prstGeom prst="rect">
          <a:avLst/>
        </a:prstGeom>
      </xdr:spPr>
    </xdr:pic>
    <xdr:clientData/>
  </xdr:twoCellAnchor>
  <xdr:twoCellAnchor editAs="oneCell">
    <xdr:from>
      <xdr:col>10</xdr:col>
      <xdr:colOff>353199</xdr:colOff>
      <xdr:row>26</xdr:row>
      <xdr:rowOff>161924</xdr:rowOff>
    </xdr:from>
    <xdr:to>
      <xdr:col>14</xdr:col>
      <xdr:colOff>517119</xdr:colOff>
      <xdr:row>28</xdr:row>
      <xdr:rowOff>1181596</xdr:rowOff>
    </xdr:to>
    <xdr:pic>
      <xdr:nvPicPr>
        <xdr:cNvPr id="4" name="図 3">
          <a:extLst>
            <a:ext uri="{FF2B5EF4-FFF2-40B4-BE49-F238E27FC236}">
              <a16:creationId xmlns:a16="http://schemas.microsoft.com/office/drawing/2014/main" id="{3C378E3F-5F2F-8862-2C36-DA64DDB677C4}"/>
            </a:ext>
          </a:extLst>
        </xdr:cNvPr>
        <xdr:cNvPicPr>
          <a:picLocks noChangeAspect="1"/>
        </xdr:cNvPicPr>
      </xdr:nvPicPr>
      <xdr:blipFill>
        <a:blip xmlns:r="http://schemas.openxmlformats.org/officeDocument/2006/relationships" r:embed="rId9"/>
        <a:stretch>
          <a:fillRect/>
        </a:stretch>
      </xdr:blipFill>
      <xdr:spPr>
        <a:xfrm>
          <a:off x="6392049" y="2000249"/>
          <a:ext cx="2419440" cy="13911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401955</xdr:colOff>
      <xdr:row>40</xdr:row>
      <xdr:rowOff>853440</xdr:rowOff>
    </xdr:to>
    <xdr:pic>
      <xdr:nvPicPr>
        <xdr:cNvPr id="8797" name="Picture 21" descr="00_kirikae のコピー">
          <a:extLst>
            <a:ext uri="{FF2B5EF4-FFF2-40B4-BE49-F238E27FC236}">
              <a16:creationId xmlns:a16="http://schemas.microsoft.com/office/drawing/2014/main" id="{00000000-0008-0000-0200-00005D2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434340</xdr:colOff>
      <xdr:row>61</xdr:row>
      <xdr:rowOff>135255</xdr:rowOff>
    </xdr:to>
    <xdr:pic>
      <xdr:nvPicPr>
        <xdr:cNvPr id="8798" name="Picture 22" descr="00_koiru のコピー">
          <a:extLst>
            <a:ext uri="{FF2B5EF4-FFF2-40B4-BE49-F238E27FC236}">
              <a16:creationId xmlns:a16="http://schemas.microsoft.com/office/drawing/2014/main" id="{00000000-0008-0000-0200-00005E2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30206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8799" name="Picture 24" descr="00_pairotto_siyo のコピー">
          <a:extLst>
            <a:ext uri="{FF2B5EF4-FFF2-40B4-BE49-F238E27FC236}">
              <a16:creationId xmlns:a16="http://schemas.microsoft.com/office/drawing/2014/main" id="{00000000-0008-0000-0200-00005F2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77290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20955</xdr:colOff>
      <xdr:row>58</xdr:row>
      <xdr:rowOff>211455</xdr:rowOff>
    </xdr:to>
    <xdr:pic>
      <xdr:nvPicPr>
        <xdr:cNvPr id="8800" name="Picture 25" descr="00_pairottoi_op のコピー">
          <a:extLst>
            <a:ext uri="{FF2B5EF4-FFF2-40B4-BE49-F238E27FC236}">
              <a16:creationId xmlns:a16="http://schemas.microsoft.com/office/drawing/2014/main" id="{00000000-0008-0000-0200-0000602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3158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453390</xdr:colOff>
      <xdr:row>22</xdr:row>
      <xdr:rowOff>495300</xdr:rowOff>
    </xdr:to>
    <xdr:pic>
      <xdr:nvPicPr>
        <xdr:cNvPr id="8801" name="Picture 68" descr="00_torituke_op_2 のコピー">
          <a:extLst>
            <a:ext uri="{FF2B5EF4-FFF2-40B4-BE49-F238E27FC236}">
              <a16:creationId xmlns:a16="http://schemas.microsoft.com/office/drawing/2014/main" id="{00000000-0008-0000-0200-00006122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8802" name="Group 88">
          <a:extLst>
            <a:ext uri="{FF2B5EF4-FFF2-40B4-BE49-F238E27FC236}">
              <a16:creationId xmlns:a16="http://schemas.microsoft.com/office/drawing/2014/main" id="{00000000-0008-0000-0200-000062220000}"/>
            </a:ext>
          </a:extLst>
        </xdr:cNvPr>
        <xdr:cNvGrpSpPr>
          <a:grpSpLocks/>
        </xdr:cNvGrpSpPr>
      </xdr:nvGrpSpPr>
      <xdr:grpSpPr bwMode="auto">
        <a:xfrm>
          <a:off x="4269105" y="2868930"/>
          <a:ext cx="1952625" cy="483870"/>
          <a:chOff x="492" y="176"/>
          <a:chExt cx="227" cy="51"/>
        </a:xfrm>
      </xdr:grpSpPr>
      <xdr:pic>
        <xdr:nvPicPr>
          <xdr:cNvPr id="8812" name="Picture 29" descr="00_teikaku_56 のコピー">
            <a:extLst>
              <a:ext uri="{FF2B5EF4-FFF2-40B4-BE49-F238E27FC236}">
                <a16:creationId xmlns:a16="http://schemas.microsoft.com/office/drawing/2014/main" id="{00000000-0008-0000-0200-00006C22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8813" name="Rectangle 90">
            <a:extLst>
              <a:ext uri="{FF2B5EF4-FFF2-40B4-BE49-F238E27FC236}">
                <a16:creationId xmlns:a16="http://schemas.microsoft.com/office/drawing/2014/main" id="{00000000-0008-0000-0200-00006D22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8803" name="Group 91">
          <a:extLst>
            <a:ext uri="{FF2B5EF4-FFF2-40B4-BE49-F238E27FC236}">
              <a16:creationId xmlns:a16="http://schemas.microsoft.com/office/drawing/2014/main" id="{00000000-0008-0000-0200-000063220000}"/>
            </a:ext>
          </a:extLst>
        </xdr:cNvPr>
        <xdr:cNvGrpSpPr>
          <a:grpSpLocks/>
        </xdr:cNvGrpSpPr>
      </xdr:nvGrpSpPr>
      <xdr:grpSpPr bwMode="auto">
        <a:xfrm>
          <a:off x="4231005" y="3497580"/>
          <a:ext cx="3851910" cy="1181100"/>
          <a:chOff x="490" y="237"/>
          <a:chExt cx="446" cy="124"/>
        </a:xfrm>
      </xdr:grpSpPr>
      <xdr:pic>
        <xdr:nvPicPr>
          <xdr:cNvPr id="8810" name="Picture 26" descr="00_ranpu のコピー">
            <a:extLst>
              <a:ext uri="{FF2B5EF4-FFF2-40B4-BE49-F238E27FC236}">
                <a16:creationId xmlns:a16="http://schemas.microsoft.com/office/drawing/2014/main" id="{00000000-0008-0000-0200-00006A22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8811" name="Rectangle 93">
            <a:extLst>
              <a:ext uri="{FF2B5EF4-FFF2-40B4-BE49-F238E27FC236}">
                <a16:creationId xmlns:a16="http://schemas.microsoft.com/office/drawing/2014/main" id="{00000000-0008-0000-0200-00006B22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8804" name="Picture 96" descr="名刺">
          <a:extLst>
            <a:ext uri="{FF2B5EF4-FFF2-40B4-BE49-F238E27FC236}">
              <a16:creationId xmlns:a16="http://schemas.microsoft.com/office/drawing/2014/main" id="{00000000-0008-0000-0200-00006422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9" name="Text Box 97">
          <a:extLst>
            <a:ext uri="{FF2B5EF4-FFF2-40B4-BE49-F238E27FC236}">
              <a16:creationId xmlns:a16="http://schemas.microsoft.com/office/drawing/2014/main" id="{00000000-0008-0000-0200-000061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95250</xdr:colOff>
      <xdr:row>17</xdr:row>
      <xdr:rowOff>57150</xdr:rowOff>
    </xdr:from>
    <xdr:to>
      <xdr:col>14</xdr:col>
      <xdr:colOff>361950</xdr:colOff>
      <xdr:row>19</xdr:row>
      <xdr:rowOff>685800</xdr:rowOff>
    </xdr:to>
    <xdr:pic>
      <xdr:nvPicPr>
        <xdr:cNvPr id="8806" name="Picture 99" descr="sy_ma">
          <a:extLst>
            <a:ext uri="{FF2B5EF4-FFF2-40B4-BE49-F238E27FC236}">
              <a16:creationId xmlns:a16="http://schemas.microsoft.com/office/drawing/2014/main" id="{00000000-0008-0000-0200-00006622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59055</xdr:rowOff>
    </xdr:to>
    <xdr:pic>
      <xdr:nvPicPr>
        <xdr:cNvPr id="8807" name="Picture 27" descr="00_siru のコピー">
          <a:extLst>
            <a:ext uri="{FF2B5EF4-FFF2-40B4-BE49-F238E27FC236}">
              <a16:creationId xmlns:a16="http://schemas.microsoft.com/office/drawing/2014/main" id="{00000000-0008-0000-0200-00006722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104775</xdr:colOff>
      <xdr:row>47</xdr:row>
      <xdr:rowOff>57150</xdr:rowOff>
    </xdr:from>
    <xdr:to>
      <xdr:col>13</xdr:col>
      <xdr:colOff>135255</xdr:colOff>
      <xdr:row>49</xdr:row>
      <xdr:rowOff>2034540</xdr:rowOff>
    </xdr:to>
    <xdr:pic>
      <xdr:nvPicPr>
        <xdr:cNvPr id="8808" name="図 1">
          <a:extLst>
            <a:ext uri="{FF2B5EF4-FFF2-40B4-BE49-F238E27FC236}">
              <a16:creationId xmlns:a16="http://schemas.microsoft.com/office/drawing/2014/main" id="{00000000-0008-0000-0200-000068220000}"/>
            </a:ext>
          </a:extLst>
        </xdr:cNvPr>
        <xdr:cNvPicPr>
          <a:picLocks noChangeAspect="1"/>
        </xdr:cNvPicPr>
      </xdr:nvPicPr>
      <xdr:blipFill>
        <a:blip xmlns:r="http://schemas.openxmlformats.org/officeDocument/2006/relationships" r:embed="rId11"/>
        <a:srcRect/>
        <a:stretch>
          <a:fillRect/>
        </a:stretch>
      </xdr:blipFill>
      <xdr:spPr bwMode="auto">
        <a:xfrm>
          <a:off x="4743450" y="9258300"/>
          <a:ext cx="3352800" cy="2400300"/>
        </a:xfrm>
        <a:prstGeom prst="rect">
          <a:avLst/>
        </a:prstGeom>
        <a:noFill/>
        <a:ln w="9525">
          <a:noFill/>
          <a:miter lim="800000"/>
          <a:headEnd/>
          <a:tailEnd/>
        </a:ln>
      </xdr:spPr>
    </xdr:pic>
    <xdr:clientData/>
  </xdr:twoCellAnchor>
  <xdr:twoCellAnchor>
    <xdr:from>
      <xdr:col>10</xdr:col>
      <xdr:colOff>638175</xdr:colOff>
      <xdr:row>8</xdr:row>
      <xdr:rowOff>28575</xdr:rowOff>
    </xdr:from>
    <xdr:to>
      <xdr:col>15</xdr:col>
      <xdr:colOff>467285</xdr:colOff>
      <xdr:row>10</xdr:row>
      <xdr:rowOff>492499</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791325" y="1914525"/>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5633" name="Picture 255" descr="名刺">
          <a:extLst>
            <a:ext uri="{FF2B5EF4-FFF2-40B4-BE49-F238E27FC236}">
              <a16:creationId xmlns:a16="http://schemas.microsoft.com/office/drawing/2014/main" id="{00000000-0008-0000-0300-00000116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zoomScale="90" zoomScaleNormal="90" workbookViewId="0">
      <selection activeCell="E4" sqref="E4:J4"/>
    </sheetView>
  </sheetViews>
  <sheetFormatPr defaultColWidth="4.6640625" defaultRowHeight="13.2" x14ac:dyDescent="0.2"/>
  <cols>
    <col min="1" max="2" width="1.109375" customWidth="1"/>
    <col min="3" max="25" width="4.109375" customWidth="1"/>
    <col min="42" max="80" width="0" hidden="1" customWidth="1"/>
  </cols>
  <sheetData>
    <row r="1" spans="2:54" s="17" customFormat="1" ht="25.5" customHeight="1" x14ac:dyDescent="0.15">
      <c r="B1" s="443" t="s">
        <v>404</v>
      </c>
      <c r="C1" s="443"/>
      <c r="D1" s="443"/>
      <c r="E1" s="443"/>
      <c r="F1" s="443"/>
      <c r="G1" s="444"/>
      <c r="I1" s="18"/>
      <c r="J1" s="19" t="s">
        <v>492</v>
      </c>
      <c r="AI1" s="20"/>
      <c r="AQ1" s="378"/>
      <c r="AR1" s="379"/>
      <c r="AS1" s="379"/>
      <c r="AT1" s="379"/>
      <c r="AU1" s="379"/>
      <c r="AV1" s="379"/>
      <c r="AW1" s="379"/>
      <c r="AX1" s="379"/>
      <c r="AY1" s="379"/>
      <c r="AZ1" s="379"/>
      <c r="BA1" s="379"/>
      <c r="BB1" s="379"/>
    </row>
    <row r="2" spans="2:54" s="17" customFormat="1" ht="25.5" customHeight="1" x14ac:dyDescent="0.2">
      <c r="B2" s="443"/>
      <c r="C2" s="443"/>
      <c r="D2" s="443"/>
      <c r="E2" s="443"/>
      <c r="F2" s="443"/>
      <c r="G2" s="444"/>
      <c r="I2" s="18"/>
      <c r="J2" s="21" t="s">
        <v>670</v>
      </c>
      <c r="AF2" s="22"/>
      <c r="AQ2" s="378"/>
      <c r="AR2" s="353" t="s">
        <v>245</v>
      </c>
      <c r="AS2" s="353" t="s">
        <v>246</v>
      </c>
      <c r="AT2" s="353" t="s">
        <v>247</v>
      </c>
      <c r="AU2" s="353"/>
      <c r="AV2" s="353" t="s">
        <v>248</v>
      </c>
      <c r="AW2" s="353" t="s">
        <v>249</v>
      </c>
      <c r="AX2" s="353" t="s">
        <v>250</v>
      </c>
      <c r="AY2" s="353"/>
      <c r="AZ2" s="353" t="s">
        <v>251</v>
      </c>
      <c r="BA2" s="353" t="s">
        <v>252</v>
      </c>
      <c r="BB2" s="353"/>
    </row>
    <row r="3" spans="2:54" ht="9" customHeight="1" x14ac:dyDescent="0.2"/>
    <row r="4" spans="2:54" s="2" customFormat="1" ht="21" customHeight="1" x14ac:dyDescent="0.2">
      <c r="C4" s="418" t="s">
        <v>142</v>
      </c>
      <c r="D4" s="418"/>
      <c r="E4" s="419"/>
      <c r="F4" s="420"/>
      <c r="G4" s="420"/>
      <c r="H4" s="420"/>
      <c r="I4" s="420"/>
      <c r="J4" s="421"/>
      <c r="K4" s="418" t="s">
        <v>143</v>
      </c>
      <c r="L4" s="418"/>
      <c r="M4" s="419"/>
      <c r="N4" s="420"/>
      <c r="O4" s="420"/>
      <c r="P4" s="420"/>
      <c r="Q4" s="420"/>
      <c r="R4" s="421"/>
      <c r="S4" s="418" t="s">
        <v>144</v>
      </c>
      <c r="T4" s="418"/>
      <c r="U4" s="419"/>
      <c r="V4" s="420"/>
      <c r="W4" s="420"/>
      <c r="X4" s="420"/>
      <c r="Y4" s="421"/>
      <c r="BA4" s="2" t="s">
        <v>145</v>
      </c>
      <c r="BB4" s="2" t="s">
        <v>146</v>
      </c>
    </row>
    <row r="5" spans="2:54" s="2" customFormat="1" ht="21" customHeight="1" x14ac:dyDescent="0.2">
      <c r="C5" s="418" t="s">
        <v>220</v>
      </c>
      <c r="D5" s="418"/>
      <c r="E5" s="419"/>
      <c r="F5" s="420"/>
      <c r="G5" s="420"/>
      <c r="H5" s="420"/>
      <c r="I5" s="420"/>
      <c r="J5" s="421"/>
      <c r="K5" s="418" t="s">
        <v>221</v>
      </c>
      <c r="L5" s="418"/>
      <c r="M5" s="419"/>
      <c r="N5" s="420"/>
      <c r="O5" s="420"/>
      <c r="P5" s="420"/>
      <c r="Q5" s="420"/>
      <c r="R5" s="421"/>
      <c r="BA5" s="2" t="s">
        <v>145</v>
      </c>
      <c r="BB5" s="2" t="s">
        <v>146</v>
      </c>
    </row>
    <row r="6" spans="2:54" s="2" customFormat="1" ht="21" customHeight="1" x14ac:dyDescent="0.2">
      <c r="C6" s="426" t="s">
        <v>147</v>
      </c>
      <c r="D6" s="427"/>
      <c r="E6" s="436"/>
      <c r="F6" s="437"/>
      <c r="G6" s="437"/>
      <c r="H6" s="438"/>
      <c r="I6" s="434" t="s">
        <v>148</v>
      </c>
      <c r="J6" s="435"/>
      <c r="K6" s="450" t="s">
        <v>149</v>
      </c>
      <c r="L6" s="451"/>
      <c r="M6" s="451"/>
      <c r="N6" s="451"/>
      <c r="O6" s="449"/>
      <c r="P6" s="449"/>
      <c r="Q6" s="449"/>
      <c r="R6" s="449"/>
    </row>
    <row r="7" spans="2:54" s="2" customFormat="1" ht="23.25" customHeight="1" x14ac:dyDescent="0.15">
      <c r="C7" s="425" t="s">
        <v>279</v>
      </c>
      <c r="D7" s="425"/>
      <c r="E7" s="425"/>
      <c r="F7" s="425"/>
      <c r="G7" s="425"/>
      <c r="K7" s="439" t="s">
        <v>150</v>
      </c>
      <c r="L7" s="439"/>
      <c r="M7" s="439"/>
      <c r="N7" s="439"/>
      <c r="O7" s="439"/>
      <c r="P7" s="439"/>
      <c r="Q7" s="439"/>
      <c r="R7" s="439"/>
      <c r="S7" s="439"/>
      <c r="T7" s="439"/>
      <c r="U7" s="439"/>
      <c r="V7" s="439"/>
      <c r="W7" s="439"/>
      <c r="X7" s="439"/>
      <c r="Y7" s="439"/>
    </row>
    <row r="8" spans="2:54" s="2" customFormat="1" ht="21" customHeight="1" x14ac:dyDescent="0.2">
      <c r="C8" s="418" t="s">
        <v>151</v>
      </c>
      <c r="D8" s="418"/>
      <c r="E8" s="422"/>
      <c r="F8" s="423"/>
      <c r="G8" s="423"/>
      <c r="H8" s="423"/>
      <c r="I8" s="423"/>
      <c r="J8" s="424"/>
      <c r="K8" s="418" t="s">
        <v>152</v>
      </c>
      <c r="L8" s="418"/>
      <c r="M8" s="422"/>
      <c r="N8" s="423"/>
      <c r="O8" s="423"/>
      <c r="P8" s="423"/>
      <c r="Q8" s="423"/>
      <c r="R8" s="424"/>
      <c r="S8" s="418" t="s">
        <v>153</v>
      </c>
      <c r="T8" s="418"/>
      <c r="U8" s="422"/>
      <c r="V8" s="423"/>
      <c r="W8" s="423"/>
      <c r="X8" s="423"/>
      <c r="Y8" s="424"/>
    </row>
    <row r="9" spans="2:54" ht="21" customHeight="1" x14ac:dyDescent="0.2">
      <c r="C9" s="418" t="s">
        <v>154</v>
      </c>
      <c r="D9" s="418"/>
      <c r="E9" s="440"/>
      <c r="F9" s="441"/>
      <c r="G9" s="441"/>
      <c r="H9" s="441"/>
      <c r="I9" s="441"/>
      <c r="J9" s="441"/>
      <c r="K9" s="441"/>
      <c r="L9" s="441"/>
      <c r="M9" s="441"/>
      <c r="N9" s="441"/>
      <c r="O9" s="441"/>
      <c r="P9" s="441"/>
      <c r="Q9" s="441"/>
      <c r="R9" s="441"/>
      <c r="S9" s="441"/>
      <c r="T9" s="441"/>
      <c r="U9" s="441"/>
      <c r="V9" s="441"/>
      <c r="W9" s="441"/>
      <c r="X9" s="441"/>
      <c r="Y9" s="442"/>
    </row>
    <row r="10" spans="2:54" ht="6.75" customHeight="1" x14ac:dyDescent="0.2"/>
    <row r="11" spans="2:54" x14ac:dyDescent="0.2">
      <c r="C11" s="2" t="s">
        <v>155</v>
      </c>
    </row>
    <row r="12" spans="2:54" ht="14.4" x14ac:dyDescent="0.2">
      <c r="C12" s="446" t="s">
        <v>156</v>
      </c>
      <c r="D12" s="447"/>
      <c r="E12" s="447"/>
      <c r="F12" s="447"/>
      <c r="G12" s="447"/>
      <c r="H12" s="447"/>
      <c r="I12" s="447"/>
      <c r="J12" s="447"/>
      <c r="K12" s="447"/>
      <c r="L12" s="447"/>
      <c r="M12" s="447"/>
      <c r="N12" s="448"/>
      <c r="O12" s="446" t="s">
        <v>222</v>
      </c>
      <c r="P12" s="447"/>
      <c r="Q12" s="447"/>
      <c r="R12" s="447"/>
      <c r="S12" s="447"/>
      <c r="T12" s="447"/>
      <c r="U12" s="447"/>
      <c r="V12" s="447"/>
      <c r="W12" s="447"/>
      <c r="X12" s="447"/>
      <c r="Y12" s="448"/>
      <c r="Z12" s="247"/>
      <c r="AA12" s="248" t="s">
        <v>516</v>
      </c>
      <c r="AB12" s="3"/>
      <c r="AC12" s="3"/>
      <c r="AD12" s="3"/>
      <c r="AE12" s="3"/>
      <c r="AF12" s="3"/>
      <c r="AG12" s="3"/>
      <c r="AH12" s="4"/>
    </row>
    <row r="13" spans="2:54" x14ac:dyDescent="0.2">
      <c r="C13" s="431" t="s">
        <v>157</v>
      </c>
      <c r="D13" s="432"/>
      <c r="E13" s="432"/>
      <c r="F13" s="432"/>
      <c r="G13" s="432"/>
      <c r="H13" s="432"/>
      <c r="I13" s="432"/>
      <c r="J13" s="432"/>
      <c r="K13" s="432"/>
      <c r="L13" s="432"/>
      <c r="M13" s="432"/>
      <c r="N13" s="433"/>
      <c r="O13" s="431" t="s">
        <v>223</v>
      </c>
      <c r="P13" s="432"/>
      <c r="Q13" s="432"/>
      <c r="R13" s="432"/>
      <c r="S13" s="432"/>
      <c r="T13" s="432"/>
      <c r="U13" s="432"/>
      <c r="V13" s="432"/>
      <c r="W13" s="432"/>
      <c r="X13" s="432"/>
      <c r="Y13" s="433"/>
      <c r="Z13" s="249" t="s">
        <v>517</v>
      </c>
      <c r="AA13" s="247" t="s">
        <v>287</v>
      </c>
      <c r="AB13" s="3"/>
      <c r="AC13" s="3"/>
      <c r="AD13" s="3"/>
      <c r="AE13" s="3"/>
      <c r="AF13" s="3"/>
      <c r="AG13" s="3"/>
      <c r="AH13" s="4"/>
    </row>
    <row r="14" spans="2:54" x14ac:dyDescent="0.2">
      <c r="C14" s="5"/>
      <c r="N14" s="6"/>
      <c r="O14" s="5"/>
      <c r="Y14" s="6"/>
      <c r="Z14" s="249"/>
      <c r="AA14" s="247"/>
      <c r="AB14" s="3"/>
      <c r="AC14" s="3"/>
      <c r="AD14" s="3"/>
      <c r="AE14" s="3"/>
      <c r="AF14" s="3"/>
      <c r="AG14" s="3"/>
      <c r="AH14" s="4"/>
    </row>
    <row r="15" spans="2:54" x14ac:dyDescent="0.2">
      <c r="C15" s="5"/>
      <c r="N15" s="6"/>
      <c r="O15" s="5"/>
      <c r="Y15" s="6"/>
      <c r="Z15" s="249" t="s">
        <v>518</v>
      </c>
      <c r="AA15" s="247" t="s">
        <v>519</v>
      </c>
      <c r="AB15" s="3"/>
      <c r="AC15" s="3"/>
      <c r="AD15" s="3"/>
      <c r="AE15" s="3"/>
      <c r="AF15" s="3"/>
      <c r="AG15" s="3"/>
      <c r="AH15" s="4"/>
    </row>
    <row r="16" spans="2:54" x14ac:dyDescent="0.2">
      <c r="C16" s="5"/>
      <c r="N16" s="6"/>
      <c r="O16" s="5"/>
      <c r="S16" s="445" t="s">
        <v>158</v>
      </c>
      <c r="T16" s="445"/>
      <c r="U16" s="445"/>
      <c r="Y16" s="6"/>
      <c r="Z16" s="249"/>
      <c r="AA16" s="247" t="s">
        <v>520</v>
      </c>
      <c r="AB16" s="3"/>
      <c r="AC16" s="3"/>
      <c r="AD16" s="3"/>
      <c r="AE16" s="3"/>
      <c r="AF16" s="3"/>
      <c r="AG16" s="3"/>
      <c r="AH16" s="4"/>
    </row>
    <row r="17" spans="3:34" x14ac:dyDescent="0.2">
      <c r="C17" s="5"/>
      <c r="N17" s="6"/>
      <c r="O17" s="5"/>
      <c r="Y17" s="6"/>
      <c r="Z17" s="249"/>
      <c r="AA17" s="247"/>
      <c r="AB17" s="3"/>
      <c r="AC17" s="3"/>
      <c r="AD17" s="3"/>
      <c r="AE17" s="3"/>
      <c r="AF17" s="3"/>
      <c r="AG17" s="3"/>
      <c r="AH17" s="4"/>
    </row>
    <row r="18" spans="3:34" x14ac:dyDescent="0.2">
      <c r="C18" s="5"/>
      <c r="N18" s="6"/>
      <c r="O18" s="5"/>
      <c r="Y18" s="6"/>
      <c r="Z18" s="249" t="s">
        <v>521</v>
      </c>
      <c r="AA18" s="247" t="s">
        <v>522</v>
      </c>
      <c r="AB18" s="3"/>
      <c r="AC18" s="3"/>
      <c r="AD18" s="3"/>
      <c r="AE18" s="3"/>
      <c r="AF18" s="3"/>
      <c r="AG18" s="3"/>
      <c r="AH18" s="4"/>
    </row>
    <row r="19" spans="3:34" x14ac:dyDescent="0.2">
      <c r="C19" s="5"/>
      <c r="N19" s="6"/>
      <c r="O19" s="5"/>
      <c r="Y19" s="6"/>
      <c r="Z19" s="249"/>
      <c r="AA19" s="247" t="s">
        <v>159</v>
      </c>
      <c r="AB19" s="3"/>
      <c r="AC19" s="3"/>
      <c r="AD19" s="3"/>
      <c r="AE19" s="3"/>
      <c r="AF19" s="3"/>
      <c r="AG19" s="3"/>
      <c r="AH19" s="4"/>
    </row>
    <row r="20" spans="3:34" x14ac:dyDescent="0.2">
      <c r="C20" s="5"/>
      <c r="N20" s="6"/>
      <c r="O20" s="5"/>
      <c r="Y20" s="6"/>
      <c r="Z20" s="249"/>
      <c r="AA20" s="247"/>
      <c r="AB20" s="3"/>
      <c r="AC20" s="3"/>
      <c r="AD20" s="3"/>
      <c r="AE20" s="3"/>
      <c r="AF20" s="3"/>
      <c r="AG20" s="3"/>
      <c r="AH20" s="4"/>
    </row>
    <row r="21" spans="3:34" x14ac:dyDescent="0.2">
      <c r="C21" s="5"/>
      <c r="N21" s="6"/>
      <c r="O21" s="5"/>
      <c r="Y21" s="6"/>
      <c r="Z21" s="249" t="s">
        <v>523</v>
      </c>
      <c r="AA21" s="247" t="s">
        <v>524</v>
      </c>
      <c r="AB21" s="3"/>
      <c r="AC21" s="3"/>
      <c r="AD21" s="3"/>
      <c r="AE21" s="3"/>
      <c r="AF21" s="3"/>
      <c r="AG21" s="3"/>
      <c r="AH21" s="4"/>
    </row>
    <row r="22" spans="3:34" x14ac:dyDescent="0.2">
      <c r="C22" s="5"/>
      <c r="N22" s="6"/>
      <c r="O22" s="5"/>
      <c r="W22" s="7" t="s">
        <v>224</v>
      </c>
      <c r="Y22" s="6"/>
      <c r="Z22" s="249"/>
      <c r="AA22" s="247" t="s">
        <v>525</v>
      </c>
      <c r="AB22" s="3"/>
      <c r="AC22" s="3"/>
      <c r="AD22" s="3"/>
      <c r="AE22" s="3"/>
      <c r="AF22" s="3"/>
      <c r="AG22" s="3"/>
    </row>
    <row r="23" spans="3:34" x14ac:dyDescent="0.2">
      <c r="C23" s="5"/>
      <c r="N23" s="6"/>
      <c r="O23" s="5"/>
      <c r="W23" s="7" t="s">
        <v>224</v>
      </c>
      <c r="Y23" s="6"/>
      <c r="Z23" s="249"/>
      <c r="AA23" s="247"/>
      <c r="AB23" s="3"/>
      <c r="AC23" s="3"/>
      <c r="AD23" s="3"/>
      <c r="AE23" s="3"/>
      <c r="AF23" s="3"/>
      <c r="AG23" s="3"/>
    </row>
    <row r="24" spans="3:34" x14ac:dyDescent="0.2">
      <c r="C24" s="5"/>
      <c r="N24" s="6"/>
      <c r="O24" s="5"/>
      <c r="W24" s="7" t="s">
        <v>160</v>
      </c>
      <c r="Y24" s="6"/>
      <c r="Z24" s="249" t="s">
        <v>526</v>
      </c>
      <c r="AA24" s="247" t="s">
        <v>527</v>
      </c>
      <c r="AB24" s="3"/>
      <c r="AC24" s="3"/>
      <c r="AD24" s="3"/>
      <c r="AE24" s="3"/>
      <c r="AF24" s="3"/>
      <c r="AG24" s="3"/>
    </row>
    <row r="25" spans="3:34" x14ac:dyDescent="0.2">
      <c r="C25" s="5"/>
      <c r="N25" s="6"/>
      <c r="O25" s="5"/>
      <c r="W25" s="7" t="s">
        <v>161</v>
      </c>
      <c r="Y25" s="6"/>
      <c r="Z25" s="249"/>
      <c r="AA25" s="247" t="s">
        <v>164</v>
      </c>
      <c r="AB25" s="3"/>
      <c r="AC25" s="3"/>
      <c r="AD25" s="3"/>
      <c r="AE25" s="3"/>
      <c r="AF25" s="3"/>
      <c r="AG25" s="3"/>
    </row>
    <row r="26" spans="3:34" x14ac:dyDescent="0.2">
      <c r="C26" s="5"/>
      <c r="N26" s="6"/>
      <c r="O26" s="5"/>
      <c r="W26" s="7" t="s">
        <v>162</v>
      </c>
      <c r="Y26" s="6"/>
      <c r="Z26" s="249"/>
      <c r="AA26" s="247" t="s">
        <v>643</v>
      </c>
      <c r="AB26" s="3"/>
      <c r="AC26" s="3"/>
      <c r="AD26" s="3"/>
      <c r="AE26" s="3"/>
      <c r="AF26" s="3"/>
      <c r="AG26" s="3"/>
    </row>
    <row r="27" spans="3:34" x14ac:dyDescent="0.2">
      <c r="C27" s="5"/>
      <c r="G27" s="445" t="s">
        <v>163</v>
      </c>
      <c r="H27" s="445"/>
      <c r="I27" s="445"/>
      <c r="J27" s="445"/>
      <c r="K27" s="445"/>
      <c r="N27" s="6"/>
      <c r="O27" s="5"/>
      <c r="Y27" s="6"/>
      <c r="Z27" s="250"/>
      <c r="AA27" s="251"/>
      <c r="AB27" s="3"/>
      <c r="AC27" s="3"/>
      <c r="AD27" s="3"/>
      <c r="AE27" s="3"/>
      <c r="AF27" s="3"/>
      <c r="AG27" s="3"/>
    </row>
    <row r="28" spans="3:34" x14ac:dyDescent="0.2">
      <c r="C28" s="5"/>
      <c r="N28" s="6"/>
      <c r="O28" s="5"/>
      <c r="Y28" s="6"/>
      <c r="Z28" s="249" t="s">
        <v>528</v>
      </c>
      <c r="AA28" s="247" t="s">
        <v>644</v>
      </c>
    </row>
    <row r="29" spans="3:34" x14ac:dyDescent="0.2">
      <c r="C29" s="5"/>
      <c r="N29" s="6"/>
      <c r="O29" s="5"/>
      <c r="Y29" s="6"/>
      <c r="Z29" s="250"/>
      <c r="AA29" s="349" t="s">
        <v>645</v>
      </c>
    </row>
    <row r="30" spans="3:34" x14ac:dyDescent="0.2">
      <c r="C30" s="5"/>
      <c r="N30" s="6"/>
      <c r="O30" s="5"/>
      <c r="Y30" s="6"/>
    </row>
    <row r="31" spans="3:34" x14ac:dyDescent="0.2">
      <c r="C31" s="5"/>
      <c r="N31" s="6"/>
      <c r="O31" s="5"/>
      <c r="Y31" s="6"/>
    </row>
    <row r="32" spans="3:34" x14ac:dyDescent="0.2">
      <c r="C32" s="5"/>
      <c r="N32" s="6"/>
      <c r="O32" s="5"/>
      <c r="Y32" s="6"/>
    </row>
    <row r="33" spans="3:33" x14ac:dyDescent="0.2">
      <c r="C33" s="5"/>
      <c r="N33" s="6"/>
      <c r="O33" s="5"/>
      <c r="Y33" s="6"/>
      <c r="AA33" s="428"/>
      <c r="AB33" s="429"/>
      <c r="AC33" s="430"/>
    </row>
    <row r="34" spans="3:33" x14ac:dyDescent="0.2">
      <c r="C34" s="5"/>
      <c r="N34" s="6"/>
      <c r="O34" s="5"/>
      <c r="S34" s="445" t="s">
        <v>165</v>
      </c>
      <c r="T34" s="445"/>
      <c r="U34" s="445"/>
      <c r="Y34" s="6"/>
    </row>
    <row r="35" spans="3:33" x14ac:dyDescent="0.2">
      <c r="C35" s="5"/>
      <c r="N35" s="6"/>
      <c r="O35" s="5"/>
      <c r="Y35" s="6"/>
    </row>
    <row r="36" spans="3:33" x14ac:dyDescent="0.2">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2">
      <c r="E38" s="2" t="s">
        <v>374</v>
      </c>
    </row>
  </sheetData>
  <sheetProtection algorithmName="SHA-512" hashValue="74ard//BT1n0/YMsMf5pWnYMl1GSx51R5qkYDfKy+uboILtcUepN4ckAFDMArdyb3MBl8+I+432DvziTMZDNRA==" saltValue="eabHLUVrohS6znId1efYhQ==" spinCount="100000" sheet="1" objects="1" formatCells="0" selectLockedCells="1"/>
  <mergeCells count="35">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K6:N6"/>
    <mergeCell ref="C8:D8"/>
    <mergeCell ref="E8:J8"/>
    <mergeCell ref="C7:G7"/>
    <mergeCell ref="C6:D6"/>
    <mergeCell ref="AA33:AC33"/>
    <mergeCell ref="C13:N13"/>
    <mergeCell ref="I6:J6"/>
    <mergeCell ref="E6:H6"/>
    <mergeCell ref="K7:Y7"/>
    <mergeCell ref="K8:L8"/>
    <mergeCell ref="E9:Y9"/>
    <mergeCell ref="M8:R8"/>
    <mergeCell ref="S8:T8"/>
    <mergeCell ref="U8:Y8"/>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pane="bottomLeft" activeCell="E28" sqref="E28"/>
    </sheetView>
  </sheetViews>
  <sheetFormatPr defaultColWidth="8.109375" defaultRowHeight="16.5" customHeight="1" x14ac:dyDescent="0.15"/>
  <cols>
    <col min="1" max="1" width="2.44140625" style="65" customWidth="1"/>
    <col min="2" max="2" width="3" style="66" hidden="1" customWidth="1"/>
    <col min="3" max="3" width="20.77734375" style="38" customWidth="1"/>
    <col min="4" max="4" width="1.109375" style="12" customWidth="1"/>
    <col min="5" max="5" width="34.6640625" style="58" customWidth="1"/>
    <col min="6" max="6" width="5" style="12" hidden="1" customWidth="1"/>
    <col min="7" max="7" width="1.33203125" style="12" customWidth="1"/>
    <col min="8" max="10" width="9.109375" style="12" customWidth="1"/>
    <col min="11" max="15" width="8.21875" style="12" customWidth="1"/>
    <col min="16" max="16" width="10.109375" style="12" customWidth="1"/>
    <col min="17" max="17" width="1.109375" style="12" customWidth="1"/>
    <col min="18" max="18" width="6.6640625" style="67" customWidth="1"/>
    <col min="19" max="19" width="6.21875" style="67" hidden="1" customWidth="1"/>
    <col min="20" max="20" width="1.109375" style="12" customWidth="1"/>
    <col min="21" max="21" width="7.77734375" style="12" customWidth="1"/>
    <col min="22" max="26" width="8.33203125" style="93" hidden="1" customWidth="1"/>
    <col min="27" max="28" width="26" style="253" hidden="1" customWidth="1"/>
    <col min="29" max="29" width="26" style="90" hidden="1" customWidth="1"/>
    <col min="30" max="30" width="23.77734375" style="90" hidden="1" customWidth="1"/>
    <col min="31" max="31" width="8.33203125" style="93" hidden="1" customWidth="1"/>
    <col min="32" max="58" width="5.44140625" style="38" hidden="1" customWidth="1"/>
    <col min="59" max="72" width="8.109375" style="12" hidden="1" customWidth="1"/>
    <col min="73" max="73" width="8" style="12" hidden="1" customWidth="1"/>
    <col min="74" max="16384" width="8.109375" style="12"/>
  </cols>
  <sheetData>
    <row r="1" spans="1:58" s="24" customFormat="1" ht="16.5" customHeight="1" x14ac:dyDescent="0.2">
      <c r="A1" s="23"/>
      <c r="C1" s="87" t="s">
        <v>424</v>
      </c>
      <c r="D1" s="88"/>
      <c r="E1" s="89"/>
      <c r="K1" s="454" t="s">
        <v>261</v>
      </c>
      <c r="L1" s="454"/>
      <c r="M1" s="454"/>
      <c r="N1" s="454"/>
      <c r="O1" s="454"/>
      <c r="R1" s="26"/>
      <c r="S1" s="26"/>
      <c r="V1" s="252"/>
      <c r="W1" s="252"/>
      <c r="X1" s="252"/>
      <c r="Y1" s="252"/>
      <c r="Z1" s="252"/>
      <c r="AA1" s="253"/>
      <c r="AB1" s="253"/>
      <c r="AC1" s="254"/>
      <c r="AD1" s="254"/>
      <c r="AE1" s="25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2">
      <c r="A2" s="23"/>
      <c r="C2" s="86" t="s">
        <v>671</v>
      </c>
      <c r="E2" s="65" t="s">
        <v>493</v>
      </c>
      <c r="F2" s="27"/>
      <c r="G2" s="27"/>
      <c r="H2" s="27"/>
      <c r="I2" s="27"/>
      <c r="J2" s="27"/>
      <c r="K2" s="459" t="s">
        <v>262</v>
      </c>
      <c r="L2" s="459"/>
      <c r="M2" s="459"/>
      <c r="N2" s="459"/>
      <c r="O2" s="459"/>
      <c r="V2" s="252"/>
      <c r="W2" s="252"/>
      <c r="X2" s="252"/>
      <c r="Y2" s="252"/>
      <c r="Z2" s="252"/>
      <c r="AA2" s="253"/>
      <c r="AB2" s="253"/>
      <c r="AC2" s="254"/>
      <c r="AD2" s="254"/>
      <c r="AE2" s="25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2">
      <c r="A3" s="23"/>
      <c r="C3" s="28" t="s">
        <v>240</v>
      </c>
      <c r="D3" s="29"/>
      <c r="E3" s="456" t="str">
        <f>IF(AND(仕様書作成!AJ8&lt;&gt;"",ベース!R61&lt;&gt;"M"),ベース!$AD$3,
IF(OR(,E34="",E28="",E43="",E46=""),$AA$3,
IF(OR(E34="",E7="",E67="",E28="",E43="",E46="",E58="",E49=""),$AB$3,
IF(OR(E35&lt;&gt;"",E47&lt;&gt;"",E50&lt;&gt;"",E68&lt;&gt;""),$AC$3,
IF(R28="0",CONCATENATE(S7,S10,S13,S16,S19,S22,S25,S28,S31,S37,S40,S43,S46,S49,S52,S55,S58,S61,S64,S6),
CONCATENATE(S7,S10,S13,S16,S19,S22,S25,S28,S31,S34,S37,S40,S43,S46,S49,S52,S55,S58,S61,S64,S67))))))</f>
        <v>必須項目に入力漏れがあります</v>
      </c>
      <c r="F3" s="456"/>
      <c r="G3" s="456"/>
      <c r="H3" s="456"/>
      <c r="I3" s="457"/>
      <c r="J3" s="30"/>
      <c r="K3" s="455" t="s">
        <v>265</v>
      </c>
      <c r="L3" s="455"/>
      <c r="M3" s="455"/>
      <c r="N3" s="455"/>
      <c r="O3" s="455"/>
      <c r="P3" s="30"/>
      <c r="Q3" s="30"/>
      <c r="R3" s="26"/>
      <c r="S3" s="26"/>
      <c r="V3" s="252"/>
      <c r="W3" s="252"/>
      <c r="X3" s="252"/>
      <c r="Y3" s="252"/>
      <c r="Z3" s="252"/>
      <c r="AA3" s="253" t="s">
        <v>494</v>
      </c>
      <c r="AB3" s="253" t="s">
        <v>320</v>
      </c>
      <c r="AC3" s="253" t="s">
        <v>495</v>
      </c>
      <c r="AD3" s="254" t="s">
        <v>375</v>
      </c>
      <c r="AE3" s="25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2">
      <c r="A4" s="23"/>
      <c r="C4" s="25"/>
      <c r="E4" s="31"/>
      <c r="F4" s="30"/>
      <c r="G4" s="30"/>
      <c r="H4" s="30"/>
      <c r="I4" s="30"/>
      <c r="J4" s="30"/>
      <c r="K4" s="30"/>
      <c r="L4" s="30"/>
      <c r="M4" s="30"/>
      <c r="N4" s="30"/>
      <c r="O4" s="30"/>
      <c r="P4" s="30"/>
      <c r="Q4" s="30"/>
      <c r="R4" s="26"/>
      <c r="S4" s="26"/>
      <c r="V4" s="252"/>
      <c r="W4" s="252"/>
      <c r="X4" s="252"/>
      <c r="Y4" s="252"/>
      <c r="Z4" s="252"/>
      <c r="AA4" s="253"/>
      <c r="AB4" s="253"/>
      <c r="AC4" s="254"/>
      <c r="AD4" s="254"/>
      <c r="AE4" s="25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2">
      <c r="A5" s="23"/>
      <c r="B5" s="24"/>
      <c r="C5" s="32" t="s">
        <v>242</v>
      </c>
      <c r="D5" s="33"/>
      <c r="E5" s="34" t="s">
        <v>241</v>
      </c>
      <c r="F5" s="34"/>
      <c r="G5" s="34"/>
      <c r="H5" s="33"/>
      <c r="I5" s="458" t="s">
        <v>243</v>
      </c>
      <c r="J5" s="458"/>
      <c r="K5" s="458"/>
      <c r="L5" s="458"/>
      <c r="M5" s="458"/>
      <c r="N5" s="458"/>
      <c r="O5" s="458"/>
      <c r="P5" s="35"/>
      <c r="Q5" s="34"/>
      <c r="R5" s="36" t="s">
        <v>239</v>
      </c>
      <c r="S5" s="36"/>
      <c r="T5" s="35"/>
      <c r="V5" s="252"/>
      <c r="W5" s="252"/>
      <c r="X5" s="252"/>
      <c r="Y5" s="252"/>
      <c r="Z5" s="252"/>
      <c r="AA5" s="253"/>
      <c r="AB5" s="253"/>
      <c r="AC5" s="254"/>
      <c r="AD5" s="254"/>
      <c r="AE5" s="25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117</v>
      </c>
      <c r="F6" s="42"/>
      <c r="G6" s="42"/>
      <c r="H6" s="340" t="str">
        <f>IF(OR(AND(R7="10-",バルブ!R7=$AA$8),AND(R7=$AA$8,バルブ!R7="10-")),$AB$7,"")</f>
        <v/>
      </c>
      <c r="I6" s="42"/>
      <c r="J6" s="42"/>
      <c r="K6" s="42"/>
      <c r="L6" s="42"/>
      <c r="M6" s="42"/>
      <c r="N6" s="42"/>
      <c r="O6" s="42"/>
      <c r="P6" s="43"/>
      <c r="Q6" s="42"/>
      <c r="R6" s="44"/>
      <c r="S6" s="44"/>
      <c r="T6" s="43"/>
      <c r="V6" s="252"/>
      <c r="W6" s="252"/>
      <c r="X6" s="252"/>
      <c r="Y6" s="252"/>
      <c r="Z6" s="252"/>
      <c r="AA6" s="253"/>
      <c r="AB6" s="253"/>
      <c r="AC6" s="254"/>
      <c r="AD6" s="254"/>
      <c r="AE6" s="25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2">
      <c r="A7" s="215" t="s">
        <v>253</v>
      </c>
      <c r="B7" s="29" t="s">
        <v>15</v>
      </c>
      <c r="C7" s="46" t="s">
        <v>226</v>
      </c>
      <c r="D7" s="47"/>
      <c r="E7" s="69" t="s">
        <v>263</v>
      </c>
      <c r="F7" s="37">
        <f>IF(E7="","",MATCH(E7,AF7:BB7,0))</f>
        <v>1</v>
      </c>
      <c r="H7" s="48" t="s">
        <v>257</v>
      </c>
      <c r="I7" s="38"/>
      <c r="J7" s="38"/>
      <c r="K7" s="38"/>
      <c r="L7" s="38"/>
      <c r="M7" s="38"/>
      <c r="N7" s="38"/>
      <c r="O7" s="38"/>
      <c r="P7" s="49"/>
      <c r="Q7" s="38"/>
      <c r="R7" s="50" t="str">
        <f>IF(F7="","",INDEX(AF8:BB8,1,F7))</f>
        <v>無記号</v>
      </c>
      <c r="S7" s="26" t="str">
        <f>IF(R7="","",IF(R7="無記号","",R7))</f>
        <v/>
      </c>
      <c r="T7" s="51"/>
      <c r="V7" s="252"/>
      <c r="W7" s="252"/>
      <c r="X7" s="252"/>
      <c r="Y7" s="252"/>
      <c r="Z7" s="252"/>
      <c r="AA7" s="253" t="s">
        <v>912</v>
      </c>
      <c r="AB7" s="253" t="s">
        <v>364</v>
      </c>
      <c r="AC7" s="254"/>
      <c r="AD7" s="254"/>
      <c r="AE7" s="252"/>
      <c r="AF7" s="38" t="s">
        <v>263</v>
      </c>
      <c r="AG7" s="38" t="s">
        <v>382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2">
      <c r="A8" s="23"/>
      <c r="B8" s="24"/>
      <c r="C8" s="52"/>
      <c r="D8" s="53"/>
      <c r="E8" s="400" t="str">
        <f>IF(R7="10-",AA7,"")</f>
        <v/>
      </c>
      <c r="F8" s="54"/>
      <c r="G8" s="54"/>
      <c r="H8" s="460" t="str">
        <f>IF(R7="10-",AB8,"")</f>
        <v/>
      </c>
      <c r="I8" s="461"/>
      <c r="J8" s="461"/>
      <c r="K8" s="461"/>
      <c r="L8" s="461"/>
      <c r="M8" s="461"/>
      <c r="N8" s="461"/>
      <c r="O8" s="461"/>
      <c r="P8" s="462"/>
      <c r="Q8" s="54"/>
      <c r="R8" s="56"/>
      <c r="S8" s="56"/>
      <c r="T8" s="55"/>
      <c r="V8" s="252"/>
      <c r="W8" s="252"/>
      <c r="X8" s="252"/>
      <c r="Y8" s="252"/>
      <c r="Z8" s="252"/>
      <c r="AA8" s="253" t="s">
        <v>116</v>
      </c>
      <c r="AB8" s="253" t="s">
        <v>640</v>
      </c>
      <c r="AC8" s="254"/>
      <c r="AD8" s="254"/>
      <c r="AE8" s="252"/>
      <c r="AF8" s="38" t="s">
        <v>116</v>
      </c>
      <c r="AG8" s="350"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252"/>
      <c r="W9" s="252"/>
      <c r="X9" s="252"/>
      <c r="Y9" s="252"/>
      <c r="Z9" s="252"/>
      <c r="AA9" s="253"/>
      <c r="AB9" s="253"/>
      <c r="AC9" s="254"/>
      <c r="AD9" s="254"/>
      <c r="AE9" s="252"/>
      <c r="AF9" s="38"/>
      <c r="AG9" s="350"/>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252"/>
      <c r="W10" s="252"/>
      <c r="X10" s="252"/>
      <c r="Y10" s="252"/>
      <c r="Z10" s="252"/>
      <c r="AA10" s="253"/>
      <c r="AB10" s="253"/>
      <c r="AC10" s="254"/>
      <c r="AD10" s="254"/>
      <c r="AE10" s="252"/>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252"/>
      <c r="W11" s="252"/>
      <c r="X11" s="252"/>
      <c r="Y11" s="252"/>
      <c r="Z11" s="252"/>
      <c r="AA11" s="253"/>
      <c r="AB11" s="253"/>
      <c r="AC11" s="254"/>
      <c r="AD11" s="254"/>
      <c r="AE11" s="252"/>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252"/>
      <c r="W12" s="252"/>
      <c r="X12" s="252"/>
      <c r="Y12" s="252"/>
      <c r="Z12" s="252"/>
      <c r="AA12" s="253"/>
      <c r="AB12" s="253"/>
      <c r="AC12" s="254"/>
      <c r="AD12" s="254"/>
      <c r="AE12" s="25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16</v>
      </c>
      <c r="C13" s="38" t="s">
        <v>4</v>
      </c>
      <c r="E13" s="58"/>
      <c r="R13" s="26" t="s">
        <v>10</v>
      </c>
      <c r="S13" s="26" t="str">
        <f>IF(R13="","",IF(R13="無記号","",R13))</f>
        <v>SS5Y</v>
      </c>
      <c r="V13" s="252"/>
      <c r="W13" s="252"/>
      <c r="X13" s="252"/>
      <c r="Y13" s="252"/>
      <c r="Z13" s="252"/>
      <c r="AA13" s="253"/>
      <c r="AB13" s="253"/>
      <c r="AC13" s="254"/>
      <c r="AD13" s="254"/>
      <c r="AE13" s="252"/>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252"/>
      <c r="W14" s="252"/>
      <c r="X14" s="252"/>
      <c r="Y14" s="252"/>
      <c r="Z14" s="252"/>
      <c r="AA14" s="253"/>
      <c r="AB14" s="253"/>
      <c r="AC14" s="254"/>
      <c r="AD14" s="254"/>
      <c r="AE14" s="252"/>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252"/>
      <c r="W15" s="252"/>
      <c r="X15" s="252"/>
      <c r="Y15" s="252"/>
      <c r="Z15" s="252"/>
      <c r="AA15" s="253"/>
      <c r="AB15" s="253"/>
      <c r="AC15" s="254"/>
      <c r="AD15" s="254"/>
      <c r="AE15" s="252"/>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17</v>
      </c>
      <c r="C16" s="38" t="s">
        <v>5</v>
      </c>
      <c r="E16" s="58"/>
      <c r="R16" s="60">
        <v>7</v>
      </c>
      <c r="S16" s="26">
        <f>IF(R16="","",IF(R16="無記号","",R16))</f>
        <v>7</v>
      </c>
      <c r="V16" s="252"/>
      <c r="W16" s="252"/>
      <c r="X16" s="252"/>
      <c r="Y16" s="252"/>
      <c r="Z16" s="252"/>
      <c r="AA16" s="253"/>
      <c r="AB16" s="253"/>
      <c r="AC16" s="254"/>
      <c r="AD16" s="254"/>
      <c r="AE16" s="252"/>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252"/>
      <c r="W17" s="252"/>
      <c r="X17" s="252"/>
      <c r="Y17" s="252"/>
      <c r="Z17" s="252"/>
      <c r="AA17" s="253"/>
      <c r="AB17" s="253"/>
      <c r="AC17" s="254"/>
      <c r="AD17" s="254"/>
      <c r="AE17" s="252"/>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252"/>
      <c r="W18" s="252"/>
      <c r="X18" s="252"/>
      <c r="Y18" s="252"/>
      <c r="Z18" s="252"/>
      <c r="AA18" s="253"/>
      <c r="AB18" s="253"/>
      <c r="AC18" s="254"/>
      <c r="AD18" s="254"/>
      <c r="AE18" s="252"/>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120</v>
      </c>
      <c r="S19" s="26" t="str">
        <f>IF(R19="","",IF(R19="無記号","",R19))</f>
        <v>-</v>
      </c>
      <c r="V19" s="252"/>
      <c r="W19" s="252"/>
      <c r="X19" s="252"/>
      <c r="Y19" s="252"/>
      <c r="Z19" s="252"/>
      <c r="AA19" s="253"/>
      <c r="AB19" s="253"/>
      <c r="AC19" s="254"/>
      <c r="AD19" s="254"/>
      <c r="AE19" s="252"/>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252"/>
      <c r="W20" s="252"/>
      <c r="X20" s="252"/>
      <c r="Y20" s="252"/>
      <c r="Z20" s="252"/>
      <c r="AA20" s="253"/>
      <c r="AB20" s="253"/>
      <c r="AC20" s="254"/>
      <c r="AD20" s="254"/>
      <c r="AE20" s="252"/>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252"/>
      <c r="W21" s="252"/>
      <c r="X21" s="252"/>
      <c r="Y21" s="252"/>
      <c r="Z21" s="252"/>
      <c r="AA21" s="253"/>
      <c r="AB21" s="253"/>
      <c r="AC21" s="254"/>
      <c r="AD21" s="254"/>
      <c r="AE21" s="252"/>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18</v>
      </c>
      <c r="C22" s="38" t="s">
        <v>6</v>
      </c>
      <c r="E22" s="58"/>
      <c r="R22" s="60">
        <v>12</v>
      </c>
      <c r="S22" s="26">
        <f>IF(R22="","",IF(R22="無記号","",R22))</f>
        <v>12</v>
      </c>
      <c r="V22" s="252"/>
      <c r="W22" s="252"/>
      <c r="X22" s="252"/>
      <c r="Y22" s="252"/>
      <c r="Z22" s="252"/>
      <c r="AA22" s="253"/>
      <c r="AB22" s="253"/>
      <c r="AC22" s="254"/>
      <c r="AD22" s="254"/>
      <c r="AE22" s="252"/>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252"/>
      <c r="W23" s="252"/>
      <c r="X23" s="252"/>
      <c r="Y23" s="252"/>
      <c r="Z23" s="252"/>
      <c r="AA23" s="253"/>
      <c r="AB23" s="253"/>
      <c r="AC23" s="254"/>
      <c r="AD23" s="254"/>
      <c r="AE23" s="252"/>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252"/>
      <c r="W24" s="252"/>
      <c r="X24" s="252"/>
      <c r="Y24" s="252"/>
      <c r="Z24" s="252"/>
      <c r="AA24" s="253"/>
      <c r="AB24" s="253"/>
      <c r="AC24" s="254"/>
      <c r="AD24" s="254"/>
      <c r="AE24" s="25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19</v>
      </c>
      <c r="C25" s="38" t="s">
        <v>7</v>
      </c>
      <c r="E25" s="58"/>
      <c r="R25" s="60" t="s">
        <v>8</v>
      </c>
      <c r="S25" s="26" t="str">
        <f>IF(R25="","",IF(R25="無記号","",R25))</f>
        <v>S</v>
      </c>
      <c r="V25" s="252"/>
      <c r="W25" s="252"/>
      <c r="X25" s="252"/>
      <c r="Y25" s="252"/>
      <c r="Z25" s="252"/>
      <c r="AA25" s="253"/>
      <c r="AB25" s="253"/>
      <c r="AC25" s="254"/>
      <c r="AD25" s="254"/>
      <c r="AE25" s="252"/>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2">
      <c r="A26" s="23"/>
      <c r="B26" s="24"/>
      <c r="C26" s="38"/>
      <c r="R26" s="26"/>
      <c r="S26" s="26"/>
      <c r="V26" s="252"/>
      <c r="W26" s="252"/>
      <c r="X26" s="252"/>
      <c r="Y26" s="252"/>
      <c r="Z26" s="252"/>
      <c r="AA26" s="253"/>
      <c r="AB26" s="253"/>
      <c r="AC26" s="254"/>
      <c r="AD26" s="254"/>
      <c r="AE26" s="252"/>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118</v>
      </c>
      <c r="F27" s="42"/>
      <c r="G27" s="42"/>
      <c r="H27" s="40"/>
      <c r="I27" s="42"/>
      <c r="J27" s="42"/>
      <c r="K27" s="42"/>
      <c r="L27" s="42"/>
      <c r="M27" s="42"/>
      <c r="N27" s="42"/>
      <c r="O27" s="42"/>
      <c r="P27" s="43"/>
      <c r="Q27" s="42"/>
      <c r="R27" s="44"/>
      <c r="S27" s="44"/>
      <c r="T27" s="43"/>
      <c r="V27" s="252"/>
      <c r="W27" s="252"/>
      <c r="X27" s="252"/>
      <c r="Y27" s="252"/>
      <c r="Z27" s="252"/>
      <c r="AA27" s="193"/>
      <c r="AB27" s="193"/>
      <c r="AC27" s="252"/>
      <c r="AD27" s="252"/>
      <c r="AE27" s="25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2">
      <c r="A28" s="45" t="s">
        <v>253</v>
      </c>
      <c r="B28" s="29" t="s">
        <v>20</v>
      </c>
      <c r="C28" s="46" t="s">
        <v>470</v>
      </c>
      <c r="D28" s="47"/>
      <c r="E28" s="238"/>
      <c r="F28" s="37" t="str">
        <f>IF(E28="","",MATCH(E28,AF28:BB28,0))</f>
        <v/>
      </c>
      <c r="H28" s="47"/>
      <c r="P28" s="51"/>
      <c r="R28" s="50" t="str">
        <f>IF(F28="","",INDEX(AF29:BB29,1,F28))</f>
        <v/>
      </c>
      <c r="S28" s="26" t="str">
        <f>IF(R28="","",IF(R28="無記号","",R28))</f>
        <v/>
      </c>
      <c r="T28" s="13"/>
      <c r="U28" s="353"/>
      <c r="V28" s="363"/>
      <c r="W28" s="363"/>
      <c r="X28" s="363"/>
      <c r="Y28" s="363"/>
      <c r="Z28" s="363"/>
      <c r="AA28" s="364"/>
      <c r="AB28" s="364"/>
      <c r="AC28" s="365"/>
      <c r="AD28" s="252"/>
      <c r="AE28" s="252"/>
      <c r="AF28" s="38" t="s">
        <v>646</v>
      </c>
      <c r="AG28" s="38" t="s">
        <v>496</v>
      </c>
      <c r="AH28" s="38" t="s">
        <v>497</v>
      </c>
      <c r="AI28" s="38" t="s">
        <v>498</v>
      </c>
      <c r="AJ28" s="38" t="s">
        <v>499</v>
      </c>
      <c r="AK28" s="38" t="s">
        <v>500</v>
      </c>
      <c r="AL28" s="38" t="s">
        <v>501</v>
      </c>
      <c r="AM28" s="366" t="s">
        <v>529</v>
      </c>
      <c r="AN28" s="366" t="s">
        <v>530</v>
      </c>
      <c r="AO28" s="366" t="s">
        <v>502</v>
      </c>
      <c r="AP28" s="366" t="s">
        <v>503</v>
      </c>
      <c r="AQ28" s="366" t="s">
        <v>531</v>
      </c>
      <c r="AR28" s="366" t="s">
        <v>532</v>
      </c>
      <c r="AS28" s="366" t="s">
        <v>533</v>
      </c>
      <c r="AT28" s="366" t="s">
        <v>534</v>
      </c>
      <c r="AU28" s="38" t="s">
        <v>909</v>
      </c>
      <c r="AV28" s="38" t="s">
        <v>910</v>
      </c>
      <c r="AW28" s="38" t="s">
        <v>911</v>
      </c>
      <c r="AX28" s="38" t="s">
        <v>922</v>
      </c>
      <c r="AY28" s="38"/>
      <c r="AZ28" s="38"/>
      <c r="BA28" s="38"/>
      <c r="BB28" s="38"/>
      <c r="BC28" s="38"/>
      <c r="BD28" s="38"/>
      <c r="BE28" s="38"/>
      <c r="BF28" s="38"/>
    </row>
    <row r="29" spans="1:58" s="37" customFormat="1" ht="182.25" customHeight="1" x14ac:dyDescent="0.15">
      <c r="A29" s="23"/>
      <c r="B29" s="24"/>
      <c r="C29" s="52"/>
      <c r="D29" s="53"/>
      <c r="E29" s="62"/>
      <c r="F29" s="54"/>
      <c r="G29" s="54"/>
      <c r="H29" s="53"/>
      <c r="I29" s="54"/>
      <c r="J29" s="54"/>
      <c r="K29" s="54"/>
      <c r="L29" s="54"/>
      <c r="M29" s="54"/>
      <c r="N29" s="54"/>
      <c r="O29" s="54"/>
      <c r="P29" s="55"/>
      <c r="Q29" s="54"/>
      <c r="R29" s="56"/>
      <c r="S29" s="56"/>
      <c r="T29" s="14"/>
      <c r="U29" s="1"/>
      <c r="V29" s="252"/>
      <c r="W29" s="367"/>
      <c r="X29" s="252"/>
      <c r="Y29" s="252"/>
      <c r="Z29" s="367"/>
      <c r="AA29" s="364"/>
      <c r="AB29" s="193"/>
      <c r="AC29" s="368"/>
      <c r="AD29" s="252"/>
      <c r="AE29" s="252"/>
      <c r="AF29" s="369" t="s">
        <v>393</v>
      </c>
      <c r="AG29" s="369" t="s">
        <v>647</v>
      </c>
      <c r="AH29" s="38" t="s">
        <v>648</v>
      </c>
      <c r="AI29" s="38" t="s">
        <v>649</v>
      </c>
      <c r="AJ29" s="38" t="s">
        <v>650</v>
      </c>
      <c r="AK29" s="38" t="s">
        <v>651</v>
      </c>
      <c r="AL29" s="38" t="s">
        <v>652</v>
      </c>
      <c r="AM29" s="37" t="s">
        <v>653</v>
      </c>
      <c r="AN29" s="37" t="s">
        <v>654</v>
      </c>
      <c r="AO29" s="38" t="s">
        <v>655</v>
      </c>
      <c r="AP29" s="38" t="s">
        <v>656</v>
      </c>
      <c r="AQ29" s="38" t="s">
        <v>657</v>
      </c>
      <c r="AR29" s="38" t="s">
        <v>658</v>
      </c>
      <c r="AS29" s="38" t="s">
        <v>659</v>
      </c>
      <c r="AT29" s="38" t="s">
        <v>660</v>
      </c>
      <c r="AU29" s="38" t="s">
        <v>906</v>
      </c>
      <c r="AV29" s="38" t="s">
        <v>907</v>
      </c>
      <c r="AW29" s="38" t="s">
        <v>908</v>
      </c>
      <c r="AX29" s="38" t="s">
        <v>921</v>
      </c>
      <c r="AY29" s="38"/>
      <c r="AZ29" s="38"/>
      <c r="BA29" s="38"/>
      <c r="BB29" s="38"/>
      <c r="BC29" s="38"/>
      <c r="BD29" s="38"/>
      <c r="BE29" s="38"/>
      <c r="BF29" s="38"/>
    </row>
    <row r="30" spans="1:58" s="37" customFormat="1" ht="16.5" hidden="1" customHeight="1" x14ac:dyDescent="0.15">
      <c r="A30" s="24">
        <v>3</v>
      </c>
      <c r="B30" s="24"/>
      <c r="C30" s="39"/>
      <c r="D30" s="40"/>
      <c r="E30" s="61" t="s">
        <v>118</v>
      </c>
      <c r="F30" s="42"/>
      <c r="G30" s="42"/>
      <c r="H30" s="40"/>
      <c r="I30" s="42"/>
      <c r="J30" s="42"/>
      <c r="K30" s="42"/>
      <c r="L30" s="42"/>
      <c r="M30" s="42"/>
      <c r="N30" s="42"/>
      <c r="O30" s="42"/>
      <c r="P30" s="43"/>
      <c r="Q30" s="42"/>
      <c r="R30" s="44"/>
      <c r="S30" s="44"/>
      <c r="T30" s="43"/>
      <c r="U30" s="1"/>
      <c r="V30" s="252"/>
      <c r="W30" s="367"/>
      <c r="X30" s="252"/>
      <c r="Y30" s="252"/>
      <c r="Z30" s="367"/>
      <c r="AA30" s="364"/>
      <c r="AB30" s="193"/>
      <c r="AC30" s="368"/>
      <c r="AD30" s="252"/>
      <c r="AE30" s="252"/>
      <c r="AF30" s="350"/>
      <c r="AG30" s="350"/>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2">
      <c r="A31" s="45" t="s">
        <v>253</v>
      </c>
      <c r="B31" s="59" t="s">
        <v>21</v>
      </c>
      <c r="C31" s="46"/>
      <c r="D31" s="47"/>
      <c r="E31" s="238"/>
      <c r="F31" s="37" t="str">
        <f>IF(E31="","",MATCH(E31,AF31:BB31,0))</f>
        <v/>
      </c>
      <c r="H31" s="47"/>
      <c r="P31" s="51"/>
      <c r="R31" s="50" t="str">
        <f>IF(F31="","",INDEX(AF32:BB32,1,F31))</f>
        <v/>
      </c>
      <c r="S31" s="26" t="str">
        <f>IF(R31="","",IF(R31="無記号","",R31))</f>
        <v/>
      </c>
      <c r="T31" s="13"/>
      <c r="U31" s="1"/>
      <c r="V31" s="252"/>
      <c r="W31" s="367"/>
      <c r="X31" s="252"/>
      <c r="Y31" s="252"/>
      <c r="Z31" s="252"/>
      <c r="AA31" s="364"/>
      <c r="AB31" s="193"/>
      <c r="AC31" s="252"/>
      <c r="AD31" s="252"/>
      <c r="AE31" s="25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37.5" hidden="1" customHeight="1" x14ac:dyDescent="0.2">
      <c r="A32" s="24"/>
      <c r="B32" s="24"/>
      <c r="C32" s="52"/>
      <c r="D32" s="53"/>
      <c r="E32" s="188" t="str">
        <f>IF(AND(R28="0",S31&lt;&gt;""),$AA$32,"")</f>
        <v/>
      </c>
      <c r="F32" s="54"/>
      <c r="G32" s="54"/>
      <c r="H32" s="53"/>
      <c r="I32" s="54"/>
      <c r="J32" s="54"/>
      <c r="K32" s="54"/>
      <c r="L32" s="54"/>
      <c r="M32" s="54"/>
      <c r="N32" s="54"/>
      <c r="O32" s="54"/>
      <c r="P32" s="55"/>
      <c r="Q32" s="54"/>
      <c r="R32" s="56"/>
      <c r="S32" s="56"/>
      <c r="T32" s="14"/>
      <c r="U32" s="1"/>
      <c r="V32" s="367"/>
      <c r="W32" s="367"/>
      <c r="X32" s="252"/>
      <c r="Y32" s="252"/>
      <c r="Z32" s="252"/>
      <c r="AA32" s="351" t="s">
        <v>471</v>
      </c>
      <c r="AB32" s="193"/>
      <c r="AC32" s="252"/>
      <c r="AD32" s="252"/>
      <c r="AE32" s="25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customHeight="1" x14ac:dyDescent="0.15">
      <c r="A33" s="24">
        <v>3</v>
      </c>
      <c r="B33" s="24"/>
      <c r="C33" s="39"/>
      <c r="D33" s="40"/>
      <c r="E33" s="61" t="s">
        <v>118</v>
      </c>
      <c r="F33" s="42"/>
      <c r="G33" s="42"/>
      <c r="H33" s="40"/>
      <c r="I33" s="42"/>
      <c r="J33" s="42"/>
      <c r="K33" s="42"/>
      <c r="L33" s="42"/>
      <c r="M33" s="42"/>
      <c r="N33" s="42"/>
      <c r="O33" s="42"/>
      <c r="P33" s="43"/>
      <c r="Q33" s="42"/>
      <c r="R33" s="44"/>
      <c r="S33" s="44"/>
      <c r="T33" s="43"/>
      <c r="U33" s="1"/>
      <c r="V33" s="367"/>
      <c r="W33" s="367"/>
      <c r="X33" s="252"/>
      <c r="Y33" s="252"/>
      <c r="Z33" s="252"/>
      <c r="AA33" s="364"/>
      <c r="AB33" s="193"/>
      <c r="AC33" s="252"/>
      <c r="AD33" s="252"/>
      <c r="AE33" s="252"/>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customHeight="1" x14ac:dyDescent="0.2">
      <c r="A34" s="45" t="s">
        <v>468</v>
      </c>
      <c r="B34" s="59" t="s">
        <v>472</v>
      </c>
      <c r="C34" s="46" t="s">
        <v>507</v>
      </c>
      <c r="D34" s="47"/>
      <c r="E34" s="238"/>
      <c r="F34" s="37" t="str">
        <f>IF(E34="","",MATCH(E34,AF34:BB34,0))</f>
        <v/>
      </c>
      <c r="H34" s="47"/>
      <c r="L34" s="452" t="str">
        <f>IF(R28="0",$AA$34,"")</f>
        <v/>
      </c>
      <c r="M34" s="452"/>
      <c r="N34" s="452"/>
      <c r="O34" s="452"/>
      <c r="P34" s="453"/>
      <c r="R34" s="50" t="str">
        <f>IF(F34="","",INDEX(AF35:BB35,1,F34))</f>
        <v/>
      </c>
      <c r="S34" s="26" t="str">
        <f>IF(R34="","",IF(R34="無記号","",R34))</f>
        <v/>
      </c>
      <c r="T34" s="13"/>
      <c r="U34" s="1"/>
      <c r="V34" s="367"/>
      <c r="W34" s="367"/>
      <c r="X34" s="252"/>
      <c r="Y34" s="367"/>
      <c r="Z34" s="367"/>
      <c r="AA34" s="364" t="s">
        <v>513</v>
      </c>
      <c r="AB34" s="253" t="s">
        <v>514</v>
      </c>
      <c r="AC34" s="254" t="s">
        <v>923</v>
      </c>
      <c r="AD34" s="252"/>
      <c r="AE34" s="252"/>
      <c r="AF34" s="38" t="s">
        <v>672</v>
      </c>
      <c r="AG34" s="38" t="s">
        <v>673</v>
      </c>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8" customHeight="1" x14ac:dyDescent="0.2">
      <c r="A35" s="23"/>
      <c r="B35" s="24"/>
      <c r="C35" s="52"/>
      <c r="D35" s="53"/>
      <c r="E35" s="188" t="str">
        <f>IF(AND(OR(R28="GA",R28="KA"),R34="無記号"),$AC$34,IF(AND(R28="GB",R34="無記号"),$AC$34,IF(AND(R28="CA",R34="無記号"),$AC$34,"")))</f>
        <v/>
      </c>
      <c r="F35" s="54"/>
      <c r="G35" s="54"/>
      <c r="H35" s="53"/>
      <c r="I35" s="54"/>
      <c r="J35" s="54"/>
      <c r="K35" s="54"/>
      <c r="L35" s="54"/>
      <c r="M35" s="54"/>
      <c r="N35" s="54"/>
      <c r="O35" s="54"/>
      <c r="P35" s="55"/>
      <c r="Q35" s="54"/>
      <c r="R35" s="56"/>
      <c r="S35" s="56"/>
      <c r="T35" s="14"/>
      <c r="U35" s="1"/>
      <c r="V35" s="367"/>
      <c r="W35" s="367"/>
      <c r="X35" s="252"/>
      <c r="Y35" s="367"/>
      <c r="Z35" s="367"/>
      <c r="AA35" s="351" t="s">
        <v>508</v>
      </c>
      <c r="AB35" s="351" t="s">
        <v>473</v>
      </c>
      <c r="AC35" s="252"/>
      <c r="AD35" s="252"/>
      <c r="AE35" s="252"/>
      <c r="AF35" s="38" t="s">
        <v>116</v>
      </c>
      <c r="AG35" s="38" t="s">
        <v>25</v>
      </c>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67"/>
      <c r="W36" s="367"/>
      <c r="X36" s="252"/>
      <c r="Y36" s="367"/>
      <c r="Z36" s="367"/>
      <c r="AA36" s="364"/>
      <c r="AB36" s="193"/>
      <c r="AC36" s="252"/>
      <c r="AD36" s="252"/>
      <c r="AE36" s="252"/>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120</v>
      </c>
      <c r="S37" s="26" t="str">
        <f>IF(R37="","",IF(R37="無記号","",R37))</f>
        <v>-</v>
      </c>
      <c r="T37" s="1"/>
      <c r="U37" s="1"/>
      <c r="V37" s="367"/>
      <c r="W37" s="367"/>
      <c r="X37" s="252"/>
      <c r="Y37" s="367"/>
      <c r="Z37" s="367"/>
      <c r="AA37" s="364"/>
      <c r="AB37" s="193"/>
      <c r="AC37" s="252"/>
      <c r="AD37" s="252"/>
      <c r="AE37" s="252"/>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67"/>
      <c r="W38" s="367"/>
      <c r="X38" s="252"/>
      <c r="Y38" s="367"/>
      <c r="Z38" s="367"/>
      <c r="AA38" s="364"/>
      <c r="AB38" s="193"/>
      <c r="AC38" s="252"/>
      <c r="AD38" s="252"/>
      <c r="AE38" s="252"/>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367"/>
      <c r="W39" s="367"/>
      <c r="X39" s="252"/>
      <c r="Y39" s="367"/>
      <c r="Z39" s="367"/>
      <c r="AA39" s="364"/>
      <c r="AB39" s="193"/>
      <c r="AC39" s="252"/>
      <c r="AD39" s="252"/>
      <c r="AE39" s="25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22</v>
      </c>
      <c r="C40" s="38" t="s">
        <v>11</v>
      </c>
      <c r="E40" s="58"/>
      <c r="R40" s="26"/>
      <c r="S40" s="26" t="str">
        <f>IF(R40="","",IF(R40="無記号","",R40))</f>
        <v/>
      </c>
      <c r="T40" s="1"/>
      <c r="U40" s="1"/>
      <c r="V40" s="367"/>
      <c r="W40" s="367"/>
      <c r="X40" s="252"/>
      <c r="Y40" s="367"/>
      <c r="Z40" s="367"/>
      <c r="AA40" s="364"/>
      <c r="AB40" s="193"/>
      <c r="AC40" s="252"/>
      <c r="AD40" s="252"/>
      <c r="AE40" s="25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2">
      <c r="A41" s="23"/>
      <c r="B41" s="24"/>
      <c r="C41" s="38"/>
      <c r="R41" s="26"/>
      <c r="S41" s="26"/>
      <c r="T41" s="1"/>
      <c r="U41" s="1"/>
      <c r="V41" s="367"/>
      <c r="W41" s="367"/>
      <c r="X41" s="252"/>
      <c r="Y41" s="367"/>
      <c r="Z41" s="367"/>
      <c r="AA41" s="364"/>
      <c r="AB41" s="193"/>
      <c r="AC41" s="252"/>
      <c r="AD41" s="252"/>
      <c r="AE41" s="25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4</v>
      </c>
      <c r="B42" s="24"/>
      <c r="C42" s="39"/>
      <c r="D42" s="40"/>
      <c r="E42" s="61" t="s">
        <v>118</v>
      </c>
      <c r="F42" s="42"/>
      <c r="G42" s="42"/>
      <c r="H42" s="40"/>
      <c r="I42" s="42"/>
      <c r="J42" s="42"/>
      <c r="K42" s="42"/>
      <c r="L42" s="42"/>
      <c r="M42" s="42"/>
      <c r="N42" s="42"/>
      <c r="O42" s="42"/>
      <c r="P42" s="246" t="str">
        <f>IF(E44=AD44,"X","")</f>
        <v/>
      </c>
      <c r="Q42" s="42"/>
      <c r="R42" s="44"/>
      <c r="S42" s="44"/>
      <c r="T42" s="15"/>
      <c r="U42" s="1"/>
      <c r="V42" s="367"/>
      <c r="W42" s="367"/>
      <c r="X42" s="252"/>
      <c r="Y42" s="367"/>
      <c r="Z42" s="367"/>
      <c r="AA42" s="364"/>
      <c r="AB42" s="193"/>
      <c r="AC42" s="252"/>
      <c r="AD42" s="252"/>
      <c r="AE42" s="25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2">
      <c r="A43" s="45" t="s">
        <v>253</v>
      </c>
      <c r="B43" s="29" t="s">
        <v>23</v>
      </c>
      <c r="C43" s="46" t="s">
        <v>227</v>
      </c>
      <c r="D43" s="47"/>
      <c r="E43" s="68"/>
      <c r="F43" s="37" t="str">
        <f>IF(E43="","",MATCH(E43,AF43:BB43,0))</f>
        <v/>
      </c>
      <c r="H43" s="47"/>
      <c r="P43" s="51"/>
      <c r="R43" s="50" t="str">
        <f>IF(F43="","",INDEX(AF44:BB44,1,F43))</f>
        <v/>
      </c>
      <c r="S43" s="26" t="str">
        <f>IF(R43="","",IF(R43="無記号","",R43))</f>
        <v/>
      </c>
      <c r="T43" s="16"/>
      <c r="U43" s="1"/>
      <c r="V43" s="367"/>
      <c r="W43" s="367"/>
      <c r="X43" s="252"/>
      <c r="Y43" s="367"/>
      <c r="Z43" s="367"/>
      <c r="AA43" s="364"/>
      <c r="AB43" s="193"/>
      <c r="AC43" s="252"/>
      <c r="AD43" s="252"/>
      <c r="AE43" s="252"/>
      <c r="AF43" s="38" t="s">
        <v>78</v>
      </c>
      <c r="AG43" s="38" t="s">
        <v>79</v>
      </c>
      <c r="AH43" s="38" t="s">
        <v>80</v>
      </c>
      <c r="AI43" s="38" t="s">
        <v>81</v>
      </c>
      <c r="AJ43" s="38" t="s">
        <v>82</v>
      </c>
      <c r="AK43" s="38" t="s">
        <v>83</v>
      </c>
      <c r="AL43" s="38" t="s">
        <v>84</v>
      </c>
      <c r="AM43" s="38" t="s">
        <v>85</v>
      </c>
      <c r="AN43" s="38" t="s">
        <v>86</v>
      </c>
      <c r="AO43" s="38" t="s">
        <v>87</v>
      </c>
      <c r="AP43" s="38" t="s">
        <v>88</v>
      </c>
      <c r="AQ43" s="38" t="s">
        <v>89</v>
      </c>
      <c r="AR43" s="38" t="s">
        <v>90</v>
      </c>
      <c r="AS43" s="38" t="s">
        <v>91</v>
      </c>
      <c r="AT43" s="38" t="s">
        <v>92</v>
      </c>
      <c r="AU43" s="38" t="s">
        <v>93</v>
      </c>
      <c r="AV43" s="38" t="s">
        <v>94</v>
      </c>
      <c r="AW43" s="38" t="s">
        <v>95</v>
      </c>
      <c r="AX43" s="38" t="s">
        <v>96</v>
      </c>
      <c r="AY43" s="38" t="s">
        <v>97</v>
      </c>
      <c r="AZ43" s="38" t="s">
        <v>98</v>
      </c>
      <c r="BA43" s="38" t="s">
        <v>99</v>
      </c>
      <c r="BB43" s="38" t="s">
        <v>100</v>
      </c>
      <c r="BC43" s="38"/>
      <c r="BD43" s="38"/>
      <c r="BE43" s="38"/>
      <c r="BF43" s="38"/>
    </row>
    <row r="44" spans="1:58" s="37" customFormat="1" ht="155.25" customHeight="1" x14ac:dyDescent="0.2">
      <c r="A44" s="23"/>
      <c r="B44" s="24"/>
      <c r="C44" s="52"/>
      <c r="D44" s="53"/>
      <c r="E44" s="85" t="str">
        <f>IF(R44="","",IF(R28="0",$AC$44,
IF(AND(OR(R28="QA",R28="NA",R28="NC",R28="DA",R28="VA",R28="FA",R28="EA",R28="GA",R28="KA"),R44&gt;16),$AA$44,
IF(AND(OR(R28="QB",R28="NB",R28="ND",R28="DB",R28="VB",R28="FB",R28="EB",R28="GB"),R44&gt;16),$AD$44,
IF(AND(OR(R28="QB",R28="NB",R28="ND",R28="DB",R28="VB",R28="FB",R28="EB"),R44&gt;8),$AB$44,"")))))</f>
        <v/>
      </c>
      <c r="F44" s="54"/>
      <c r="G44" s="54"/>
      <c r="H44" s="53"/>
      <c r="I44" s="54"/>
      <c r="J44" s="54"/>
      <c r="K44" s="54"/>
      <c r="L44" s="54"/>
      <c r="M44" s="54"/>
      <c r="N44" s="54"/>
      <c r="O44" s="54"/>
      <c r="P44" s="55"/>
      <c r="Q44" s="54"/>
      <c r="R44" s="237" t="str">
        <f>IF(R43="","",VALUE(R43))</f>
        <v/>
      </c>
      <c r="S44" s="56"/>
      <c r="T44" s="14"/>
      <c r="U44" s="1"/>
      <c r="V44" s="367"/>
      <c r="W44" s="367"/>
      <c r="X44" s="252"/>
      <c r="Y44" s="367"/>
      <c r="Z44" s="367"/>
      <c r="AA44" s="351" t="s">
        <v>674</v>
      </c>
      <c r="AB44" s="351" t="s">
        <v>675</v>
      </c>
      <c r="AC44" s="351" t="s">
        <v>509</v>
      </c>
      <c r="AD44" s="351" t="s">
        <v>510</v>
      </c>
      <c r="AE44" s="252"/>
      <c r="AF44" s="350" t="s">
        <v>676</v>
      </c>
      <c r="AG44" s="350" t="s">
        <v>677</v>
      </c>
      <c r="AH44" s="350" t="s">
        <v>34</v>
      </c>
      <c r="AI44" s="350" t="s">
        <v>35</v>
      </c>
      <c r="AJ44" s="350" t="s">
        <v>37</v>
      </c>
      <c r="AK44" s="350" t="s">
        <v>39</v>
      </c>
      <c r="AL44" s="350" t="s">
        <v>41</v>
      </c>
      <c r="AM44" s="350" t="s">
        <v>43</v>
      </c>
      <c r="AN44" s="350" t="s">
        <v>45</v>
      </c>
      <c r="AO44" s="350" t="s">
        <v>47</v>
      </c>
      <c r="AP44" s="350" t="s">
        <v>49</v>
      </c>
      <c r="AQ44" s="350" t="s">
        <v>51</v>
      </c>
      <c r="AR44" s="350" t="s">
        <v>53</v>
      </c>
      <c r="AS44" s="350" t="s">
        <v>55</v>
      </c>
      <c r="AT44" s="350" t="s">
        <v>57</v>
      </c>
      <c r="AU44" s="350" t="s">
        <v>59</v>
      </c>
      <c r="AV44" s="350" t="s">
        <v>61</v>
      </c>
      <c r="AW44" s="350" t="s">
        <v>63</v>
      </c>
      <c r="AX44" s="350" t="s">
        <v>65</v>
      </c>
      <c r="AY44" s="350" t="s">
        <v>67</v>
      </c>
      <c r="AZ44" s="350" t="s">
        <v>69</v>
      </c>
      <c r="BA44" s="350" t="s">
        <v>71</v>
      </c>
      <c r="BB44" s="350" t="s">
        <v>73</v>
      </c>
      <c r="BC44" s="370"/>
      <c r="BD44" s="38"/>
      <c r="BE44" s="38"/>
      <c r="BF44" s="38"/>
    </row>
    <row r="45" spans="1:58" s="37" customFormat="1" ht="12.75" customHeight="1" x14ac:dyDescent="0.15">
      <c r="A45" s="24">
        <v>5</v>
      </c>
      <c r="B45" s="24"/>
      <c r="C45" s="39"/>
      <c r="D45" s="40"/>
      <c r="E45" s="61" t="s">
        <v>118</v>
      </c>
      <c r="F45" s="42"/>
      <c r="G45" s="42"/>
      <c r="H45" s="40"/>
      <c r="I45" s="42"/>
      <c r="J45" s="42"/>
      <c r="K45" s="42"/>
      <c r="L45" s="42"/>
      <c r="M45" s="42"/>
      <c r="N45" s="42"/>
      <c r="O45" s="42"/>
      <c r="P45" s="43"/>
      <c r="Q45" s="42"/>
      <c r="R45" s="44"/>
      <c r="S45" s="44"/>
      <c r="T45" s="15"/>
      <c r="U45" s="1"/>
      <c r="V45" s="367"/>
      <c r="W45" s="367"/>
      <c r="X45" s="252"/>
      <c r="Y45" s="367"/>
      <c r="Z45" s="367"/>
      <c r="AA45" s="364"/>
      <c r="AB45" s="193"/>
      <c r="AC45" s="252"/>
      <c r="AD45" s="252"/>
      <c r="AE45" s="252"/>
      <c r="AF45" s="350"/>
      <c r="AG45" s="350"/>
      <c r="AH45" s="350"/>
      <c r="AI45" s="350"/>
      <c r="AJ45" s="350"/>
      <c r="AK45" s="350"/>
      <c r="AL45" s="350"/>
      <c r="AM45" s="350"/>
      <c r="AN45" s="350"/>
      <c r="AO45" s="350"/>
      <c r="AP45" s="350"/>
      <c r="AQ45" s="350"/>
      <c r="AR45" s="350"/>
      <c r="AS45" s="350"/>
      <c r="AT45" s="350"/>
      <c r="AU45" s="350"/>
      <c r="AV45" s="350"/>
      <c r="AW45" s="350"/>
      <c r="AX45" s="350"/>
      <c r="AY45" s="350"/>
      <c r="AZ45" s="350"/>
      <c r="BA45" s="350"/>
      <c r="BB45" s="350"/>
      <c r="BC45" s="38"/>
      <c r="BD45" s="38"/>
      <c r="BE45" s="38"/>
      <c r="BF45" s="38"/>
    </row>
    <row r="46" spans="1:58" s="37" customFormat="1" ht="16.5" customHeight="1" x14ac:dyDescent="0.2">
      <c r="A46" s="45" t="s">
        <v>468</v>
      </c>
      <c r="B46" s="29" t="s">
        <v>469</v>
      </c>
      <c r="C46" s="46" t="s">
        <v>229</v>
      </c>
      <c r="D46" s="47"/>
      <c r="E46" s="238"/>
      <c r="F46" s="37" t="str">
        <f>IF(E46="","",MATCH(E46,AF46:BB46,0))</f>
        <v/>
      </c>
      <c r="H46" s="47"/>
      <c r="P46" s="51"/>
      <c r="R46" s="50" t="str">
        <f>IF(F46="","",INDEX(AF47:BB47,1,F46))</f>
        <v/>
      </c>
      <c r="S46" s="26" t="str">
        <f>IF(R46="","",IF(R46="無記号","",R46))</f>
        <v/>
      </c>
      <c r="T46" s="16"/>
      <c r="U46" s="1"/>
      <c r="V46" s="367"/>
      <c r="W46" s="367"/>
      <c r="X46" s="252"/>
      <c r="Y46" s="367"/>
      <c r="Z46" s="367"/>
      <c r="AA46" s="364"/>
      <c r="AB46" s="193"/>
      <c r="AC46" s="252"/>
      <c r="AD46" s="252"/>
      <c r="AE46" s="252"/>
      <c r="AF46" s="38" t="s">
        <v>504</v>
      </c>
      <c r="AG46" s="38" t="s">
        <v>505</v>
      </c>
      <c r="AH46" s="38" t="s">
        <v>506</v>
      </c>
      <c r="AI46" s="38"/>
      <c r="AJ46" s="38"/>
      <c r="AK46" s="38"/>
      <c r="AL46" s="38"/>
      <c r="AM46" s="38"/>
      <c r="AO46" s="38"/>
      <c r="AP46" s="38"/>
      <c r="AQ46" s="38"/>
      <c r="AR46" s="38"/>
      <c r="AS46" s="38"/>
      <c r="AT46" s="38"/>
      <c r="AU46" s="38"/>
      <c r="AV46" s="38"/>
      <c r="AW46" s="38"/>
      <c r="AX46" s="38"/>
      <c r="AY46" s="38"/>
      <c r="AZ46" s="38"/>
      <c r="BA46" s="38"/>
      <c r="BB46" s="38"/>
      <c r="BC46" s="38"/>
      <c r="BD46" s="38"/>
      <c r="BE46" s="38"/>
      <c r="BF46" s="38"/>
    </row>
    <row r="47" spans="1:58" s="37" customFormat="1" ht="34.5" customHeight="1" x14ac:dyDescent="0.2">
      <c r="A47" s="23"/>
      <c r="B47" s="24"/>
      <c r="C47" s="52"/>
      <c r="D47" s="53"/>
      <c r="E47" s="64" t="str">
        <f>IF(R44="","",IF(AND(R44&gt;10,OR(R46="U",R46="D",R46="C",R46="E",R46="G",R46="H")),$AA$47,IF(AND(R7="10-",OR(R46="C",R46="E",R46="F")),$AD$47,"")))</f>
        <v/>
      </c>
      <c r="F47" s="54"/>
      <c r="G47" s="54"/>
      <c r="H47" s="53"/>
      <c r="I47" s="54"/>
      <c r="J47" s="54"/>
      <c r="K47" s="239" t="str">
        <f>IF(R44="","",IF(R44&gt;10,$AB$47,""))</f>
        <v/>
      </c>
      <c r="L47" s="54"/>
      <c r="M47" s="54"/>
      <c r="N47" s="54"/>
      <c r="O47" s="54"/>
      <c r="P47" s="55"/>
      <c r="Q47" s="54"/>
      <c r="R47" s="56"/>
      <c r="S47" s="56"/>
      <c r="T47" s="14"/>
      <c r="U47" s="1"/>
      <c r="V47" s="367"/>
      <c r="W47" s="367"/>
      <c r="X47" s="252"/>
      <c r="Y47" s="367"/>
      <c r="Z47" s="367"/>
      <c r="AA47" s="351" t="s">
        <v>678</v>
      </c>
      <c r="AB47" s="193" t="s">
        <v>365</v>
      </c>
      <c r="AC47" s="253" t="s">
        <v>474</v>
      </c>
      <c r="AD47" s="253" t="s">
        <v>475</v>
      </c>
      <c r="AE47" s="252"/>
      <c r="AF47" s="350" t="s">
        <v>418</v>
      </c>
      <c r="AG47" s="350" t="s">
        <v>18</v>
      </c>
      <c r="AH47" s="350" t="s">
        <v>16</v>
      </c>
      <c r="AI47" s="38"/>
      <c r="AJ47" s="38"/>
      <c r="AK47" s="38"/>
      <c r="AL47" s="38"/>
      <c r="AM47" s="38"/>
      <c r="AO47" s="38"/>
      <c r="AP47" s="38"/>
      <c r="AQ47" s="38"/>
      <c r="AR47" s="38"/>
      <c r="AS47" s="38"/>
      <c r="AT47" s="38"/>
      <c r="AU47" s="38"/>
      <c r="AV47" s="38"/>
      <c r="AW47" s="38"/>
      <c r="AX47" s="38"/>
      <c r="AY47" s="38"/>
      <c r="AZ47" s="38"/>
      <c r="BA47" s="38"/>
      <c r="BB47" s="38"/>
      <c r="BC47" s="38"/>
      <c r="BD47" s="38"/>
      <c r="BE47" s="38"/>
      <c r="BF47" s="38"/>
    </row>
    <row r="48" spans="1:58" s="37" customFormat="1" ht="12.75" customHeight="1" x14ac:dyDescent="0.15">
      <c r="A48" s="24">
        <v>6</v>
      </c>
      <c r="B48" s="24"/>
      <c r="C48" s="39"/>
      <c r="D48" s="40"/>
      <c r="E48" s="41" t="s">
        <v>117</v>
      </c>
      <c r="F48" s="42"/>
      <c r="G48" s="42"/>
      <c r="H48" s="40"/>
      <c r="I48" s="42"/>
      <c r="J48" s="42"/>
      <c r="K48" s="42"/>
      <c r="L48" s="42"/>
      <c r="M48" s="42"/>
      <c r="N48" s="42"/>
      <c r="O48" s="42"/>
      <c r="P48" s="43"/>
      <c r="Q48" s="42"/>
      <c r="R48" s="44"/>
      <c r="S48" s="44"/>
      <c r="T48" s="15"/>
      <c r="U48" s="1"/>
      <c r="V48" s="367"/>
      <c r="W48" s="367"/>
      <c r="X48" s="252"/>
      <c r="Y48" s="367"/>
      <c r="Z48" s="367"/>
      <c r="AA48" s="364"/>
      <c r="AB48" s="193"/>
      <c r="AC48" s="252"/>
      <c r="AD48" s="252"/>
      <c r="AE48" s="252"/>
      <c r="AF48" s="350"/>
      <c r="AG48" s="350"/>
      <c r="AH48" s="350"/>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2">
      <c r="A49" s="45" t="s">
        <v>253</v>
      </c>
      <c r="B49" s="29" t="s">
        <v>24</v>
      </c>
      <c r="C49" s="46" t="s">
        <v>230</v>
      </c>
      <c r="D49" s="47"/>
      <c r="E49" s="69" t="s">
        <v>264</v>
      </c>
      <c r="F49" s="37">
        <f>IF(E49="","",MATCH(E49,AF49:BB49,0))</f>
        <v>1</v>
      </c>
      <c r="H49" s="47"/>
      <c r="P49" s="51"/>
      <c r="R49" s="50" t="str">
        <f>IF(F49="","",INDEX(AF50:BB50,1,F49))</f>
        <v>無記号</v>
      </c>
      <c r="S49" s="26" t="str">
        <f>IF(R49="","",IF(R49="無記号","",R49))</f>
        <v/>
      </c>
      <c r="T49" s="16"/>
      <c r="U49" s="1"/>
      <c r="V49" s="367"/>
      <c r="W49" s="367"/>
      <c r="X49" s="252"/>
      <c r="Y49" s="367"/>
      <c r="Z49" s="367"/>
      <c r="AA49" s="364"/>
      <c r="AB49" s="193"/>
      <c r="AC49" s="252"/>
      <c r="AD49" s="252"/>
      <c r="AE49" s="252"/>
      <c r="AF49" s="38" t="s">
        <v>264</v>
      </c>
      <c r="AG49" s="38" t="s">
        <v>291</v>
      </c>
      <c r="AH49" s="38" t="s">
        <v>125</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customHeight="1" x14ac:dyDescent="0.15">
      <c r="A50" s="23"/>
      <c r="B50" s="24"/>
      <c r="C50" s="52"/>
      <c r="D50" s="53"/>
      <c r="E50" s="62"/>
      <c r="F50" s="54"/>
      <c r="G50" s="54"/>
      <c r="H50" s="53"/>
      <c r="I50" s="54"/>
      <c r="J50" s="54"/>
      <c r="K50" s="54"/>
      <c r="L50" s="54"/>
      <c r="M50" s="54"/>
      <c r="N50" s="54"/>
      <c r="O50" s="54"/>
      <c r="P50" s="55"/>
      <c r="Q50" s="54"/>
      <c r="R50" s="56"/>
      <c r="S50" s="56"/>
      <c r="T50" s="14"/>
      <c r="U50" s="1"/>
      <c r="V50" s="367"/>
      <c r="W50" s="367"/>
      <c r="X50" s="252"/>
      <c r="Y50" s="367"/>
      <c r="Z50" s="367"/>
      <c r="AA50" s="364"/>
      <c r="AB50" s="193"/>
      <c r="AC50" s="252"/>
      <c r="AD50" s="252"/>
      <c r="AE50" s="252"/>
      <c r="AF50" s="38" t="s">
        <v>116</v>
      </c>
      <c r="AG50" s="350" t="s">
        <v>8</v>
      </c>
      <c r="AH50" s="350" t="s">
        <v>28</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367"/>
      <c r="W51" s="367"/>
      <c r="X51" s="252"/>
      <c r="Y51" s="367"/>
      <c r="Z51" s="367"/>
      <c r="AA51" s="351"/>
      <c r="AB51" s="253"/>
      <c r="AC51" s="254"/>
      <c r="AD51" s="254"/>
      <c r="AE51" s="252"/>
      <c r="AF51" s="38"/>
      <c r="AG51" s="350"/>
      <c r="AH51" s="350"/>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120</v>
      </c>
      <c r="S52" s="26" t="str">
        <f>IF(AND(S58="",S61="",S67=""),"","-")</f>
        <v/>
      </c>
      <c r="T52" s="1"/>
      <c r="U52" s="1"/>
      <c r="V52" s="367"/>
      <c r="W52" s="367"/>
      <c r="X52" s="252"/>
      <c r="Y52" s="367"/>
      <c r="Z52" s="367"/>
      <c r="AA52" s="351"/>
      <c r="AB52" s="253"/>
      <c r="AC52" s="254"/>
      <c r="AD52" s="254"/>
      <c r="AE52" s="252"/>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2">
      <c r="A53" s="23"/>
      <c r="B53" s="24"/>
      <c r="C53" s="38"/>
      <c r="R53" s="26"/>
      <c r="S53" s="26"/>
      <c r="T53" s="1"/>
      <c r="U53" s="1"/>
      <c r="V53" s="367"/>
      <c r="W53" s="367"/>
      <c r="X53" s="252"/>
      <c r="Y53" s="367"/>
      <c r="Z53" s="367"/>
      <c r="AA53" s="351"/>
      <c r="AB53" s="351"/>
      <c r="AC53" s="254"/>
      <c r="AD53" s="254"/>
      <c r="AE53" s="252"/>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118</v>
      </c>
      <c r="F54" s="42"/>
      <c r="G54" s="42"/>
      <c r="H54" s="40"/>
      <c r="I54" s="42"/>
      <c r="J54" s="42"/>
      <c r="K54" s="42"/>
      <c r="L54" s="42"/>
      <c r="M54" s="42"/>
      <c r="N54" s="42"/>
      <c r="O54" s="42"/>
      <c r="P54" s="43"/>
      <c r="Q54" s="42"/>
      <c r="R54" s="44"/>
      <c r="S54" s="44"/>
      <c r="T54" s="15"/>
      <c r="U54" s="1"/>
      <c r="V54" s="367"/>
      <c r="W54" s="367"/>
      <c r="X54" s="252"/>
      <c r="Y54" s="367"/>
      <c r="Z54" s="367"/>
      <c r="AA54" s="351"/>
      <c r="AB54" s="351"/>
      <c r="AC54" s="254"/>
      <c r="AD54" s="254"/>
      <c r="AE54" s="25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2">
      <c r="A55" s="45" t="s">
        <v>253</v>
      </c>
      <c r="B55" s="29" t="s">
        <v>25</v>
      </c>
      <c r="C55" s="46" t="s">
        <v>228</v>
      </c>
      <c r="D55" s="47"/>
      <c r="E55" s="203"/>
      <c r="F55" s="37" t="str">
        <f>IF(E55="","",MATCH(E55,AF55:BB55,0))</f>
        <v/>
      </c>
      <c r="H55" s="47"/>
      <c r="P55" s="51"/>
      <c r="R55" s="50" t="str">
        <f>IF(F55="","",INDEX(AF56:BB56,1,F55))</f>
        <v/>
      </c>
      <c r="S55" s="26" t="str">
        <f>IF(R55="","",IF(R55="無記号","",R55))</f>
        <v/>
      </c>
      <c r="T55" s="16"/>
      <c r="U55" s="1"/>
      <c r="V55" s="367"/>
      <c r="W55" s="367"/>
      <c r="X55" s="252"/>
      <c r="Y55" s="367"/>
      <c r="Z55" s="367"/>
      <c r="AA55" s="351"/>
      <c r="AB55" s="351"/>
      <c r="AC55" s="254"/>
      <c r="AD55" s="254"/>
      <c r="AE55" s="252"/>
      <c r="AF55" s="38" t="s">
        <v>101</v>
      </c>
      <c r="AG55" s="38" t="s">
        <v>102</v>
      </c>
      <c r="AH55" s="38" t="s">
        <v>103</v>
      </c>
      <c r="AI55" s="38" t="s">
        <v>104</v>
      </c>
      <c r="AJ55" s="38" t="s">
        <v>105</v>
      </c>
      <c r="AK55" s="38" t="s">
        <v>106</v>
      </c>
      <c r="AL55" s="38" t="s">
        <v>107</v>
      </c>
      <c r="AM55" s="38" t="s">
        <v>108</v>
      </c>
      <c r="AN55" s="38" t="s">
        <v>109</v>
      </c>
      <c r="AO55" s="38" t="s">
        <v>110</v>
      </c>
      <c r="AP55" s="38" t="s">
        <v>111</v>
      </c>
      <c r="AQ55" s="38" t="s">
        <v>112</v>
      </c>
      <c r="AR55" s="38" t="s">
        <v>113</v>
      </c>
      <c r="AS55" s="38" t="s">
        <v>114</v>
      </c>
      <c r="AT55" s="38" t="s">
        <v>115</v>
      </c>
      <c r="AU55" s="38" t="s">
        <v>254</v>
      </c>
      <c r="AV55" s="38"/>
      <c r="AW55" s="38"/>
      <c r="AX55" s="38"/>
      <c r="AY55" s="38"/>
      <c r="AZ55" s="38"/>
      <c r="BA55" s="38"/>
      <c r="BB55" s="38"/>
      <c r="BC55" s="38"/>
      <c r="BD55" s="38"/>
      <c r="BE55" s="38"/>
      <c r="BF55" s="38"/>
    </row>
    <row r="56" spans="1:58" s="37" customFormat="1" ht="204.75" hidden="1" customHeight="1" x14ac:dyDescent="0.2">
      <c r="A56" s="45" t="s">
        <v>289</v>
      </c>
      <c r="B56" s="24"/>
      <c r="C56" s="52"/>
      <c r="D56" s="53"/>
      <c r="E56" s="63"/>
      <c r="F56" s="54"/>
      <c r="G56" s="54"/>
      <c r="H56" s="53"/>
      <c r="I56" s="54"/>
      <c r="J56" s="54"/>
      <c r="K56" s="54"/>
      <c r="L56" s="54"/>
      <c r="M56" s="54"/>
      <c r="N56" s="54"/>
      <c r="O56" s="54"/>
      <c r="P56" s="55"/>
      <c r="Q56" s="54"/>
      <c r="R56" s="56"/>
      <c r="S56" s="56"/>
      <c r="T56" s="14"/>
      <c r="U56" s="1"/>
      <c r="V56" s="367"/>
      <c r="W56" s="367"/>
      <c r="X56" s="252"/>
      <c r="Y56" s="367"/>
      <c r="Z56" s="367"/>
      <c r="AA56" s="351"/>
      <c r="AB56" s="351"/>
      <c r="AC56" s="254"/>
      <c r="AD56" s="254"/>
      <c r="AE56" s="252"/>
      <c r="AF56" s="350" t="s">
        <v>397</v>
      </c>
      <c r="AG56" s="350" t="s">
        <v>398</v>
      </c>
      <c r="AH56" s="350" t="s">
        <v>399</v>
      </c>
      <c r="AI56" s="350" t="s">
        <v>400</v>
      </c>
      <c r="AJ56" s="350" t="s">
        <v>622</v>
      </c>
      <c r="AK56" s="350" t="s">
        <v>623</v>
      </c>
      <c r="AL56" s="350" t="s">
        <v>624</v>
      </c>
      <c r="AM56" s="350" t="s">
        <v>625</v>
      </c>
      <c r="AN56" s="350" t="s">
        <v>401</v>
      </c>
      <c r="AO56" s="350" t="s">
        <v>402</v>
      </c>
      <c r="AP56" s="350" t="s">
        <v>403</v>
      </c>
      <c r="AQ56" s="350" t="s">
        <v>626</v>
      </c>
      <c r="AR56" s="350" t="s">
        <v>627</v>
      </c>
      <c r="AS56" s="350" t="s">
        <v>628</v>
      </c>
      <c r="AT56" s="350" t="s">
        <v>629</v>
      </c>
      <c r="AU56" s="350" t="s">
        <v>24</v>
      </c>
      <c r="AV56" s="38"/>
      <c r="AW56" s="38"/>
      <c r="AX56" s="38"/>
      <c r="AY56" s="38"/>
      <c r="AZ56" s="38"/>
      <c r="BA56" s="38"/>
      <c r="BB56" s="38"/>
      <c r="BC56" s="38"/>
      <c r="BD56" s="38"/>
      <c r="BE56" s="38"/>
      <c r="BF56" s="38"/>
    </row>
    <row r="57" spans="1:58"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15"/>
      <c r="U57" s="1"/>
      <c r="V57" s="367"/>
      <c r="W57" s="367"/>
      <c r="X57" s="252"/>
      <c r="Y57" s="367"/>
      <c r="Z57" s="367"/>
      <c r="AA57" s="351"/>
      <c r="AB57" s="351"/>
      <c r="AC57" s="254"/>
      <c r="AD57" s="254"/>
      <c r="AE57" s="252"/>
      <c r="AF57" s="350"/>
      <c r="AG57" s="350"/>
      <c r="AH57" s="350"/>
      <c r="AI57" s="350"/>
      <c r="AJ57" s="350"/>
      <c r="AK57" s="350"/>
      <c r="AL57" s="350"/>
      <c r="AM57" s="350"/>
      <c r="AN57" s="350"/>
      <c r="AO57" s="350"/>
      <c r="AP57" s="350"/>
      <c r="AQ57" s="350"/>
      <c r="AR57" s="350"/>
      <c r="AS57" s="350"/>
      <c r="AT57" s="350"/>
      <c r="AU57" s="350"/>
      <c r="AV57" s="38"/>
      <c r="AW57" s="38"/>
      <c r="AX57" s="38"/>
      <c r="AY57" s="38"/>
      <c r="AZ57" s="38"/>
      <c r="BA57" s="38"/>
      <c r="BB57" s="38"/>
      <c r="BC57" s="38"/>
      <c r="BD57" s="38"/>
      <c r="BE57" s="38"/>
      <c r="BF57" s="38"/>
    </row>
    <row r="58" spans="1:58" s="37" customFormat="1" ht="16.5" customHeight="1" x14ac:dyDescent="0.2">
      <c r="A58" s="215" t="s">
        <v>253</v>
      </c>
      <c r="B58" s="29" t="s">
        <v>26</v>
      </c>
      <c r="C58" s="46" t="s">
        <v>13</v>
      </c>
      <c r="D58" s="47"/>
      <c r="E58" s="69" t="s">
        <v>682</v>
      </c>
      <c r="F58" s="37">
        <f>IF(E58="","",MATCH(E58,AF58:BB58,0))</f>
        <v>1</v>
      </c>
      <c r="G58" s="51"/>
      <c r="H58" s="47"/>
      <c r="P58" s="51"/>
      <c r="Q58" s="47"/>
      <c r="R58" s="50" t="str">
        <f>IF(F58="","",INDEX(AF59:BB59,1,F58))</f>
        <v>無記号</v>
      </c>
      <c r="S58" s="26" t="str">
        <f>IF(R58="","",IF(R58="無記号","",R58))</f>
        <v/>
      </c>
      <c r="T58" s="16"/>
      <c r="U58" s="1"/>
      <c r="V58" s="367"/>
      <c r="W58" s="367"/>
      <c r="X58" s="252"/>
      <c r="Y58" s="367"/>
      <c r="Z58" s="367"/>
      <c r="AA58" s="351"/>
      <c r="AB58" s="351"/>
      <c r="AC58" s="254"/>
      <c r="AD58" s="254"/>
      <c r="AE58" s="252"/>
      <c r="AF58" s="38" t="s">
        <v>682</v>
      </c>
      <c r="AG58" s="38" t="s">
        <v>683</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367"/>
      <c r="W59" s="367"/>
      <c r="X59" s="252"/>
      <c r="Y59" s="367"/>
      <c r="Z59" s="367"/>
      <c r="AA59" s="351"/>
      <c r="AB59" s="351"/>
      <c r="AC59" s="254"/>
      <c r="AD59" s="254"/>
      <c r="AE59" s="252"/>
      <c r="AF59" s="38" t="s">
        <v>116</v>
      </c>
      <c r="AG59" s="38" t="s">
        <v>25</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15"/>
      <c r="U60" s="1"/>
      <c r="V60" s="367"/>
      <c r="W60" s="367"/>
      <c r="X60" s="252"/>
      <c r="Y60" s="367"/>
      <c r="Z60" s="367"/>
      <c r="AA60" s="351"/>
      <c r="AB60" s="351"/>
      <c r="AC60" s="254"/>
      <c r="AD60" s="254"/>
      <c r="AE60" s="25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2">
      <c r="A61" s="215" t="s">
        <v>253</v>
      </c>
      <c r="B61" s="29" t="s">
        <v>27</v>
      </c>
      <c r="C61" s="46" t="s">
        <v>14</v>
      </c>
      <c r="D61" s="47"/>
      <c r="E61" s="69" t="s">
        <v>405</v>
      </c>
      <c r="F61" s="37">
        <f>IF(E61="","",MATCH(E61,AF61:BB61,0))</f>
        <v>1</v>
      </c>
      <c r="G61" s="51"/>
      <c r="H61" s="47"/>
      <c r="P61" s="51"/>
      <c r="Q61" s="47"/>
      <c r="R61" s="50" t="str">
        <f>IF(F61="","",INDEX(AF62:BB62,1,F61))</f>
        <v>無記号</v>
      </c>
      <c r="S61" s="26" t="str">
        <f>IF(R61="","",IF(R61="無記号","",R61))</f>
        <v/>
      </c>
      <c r="T61" s="16"/>
      <c r="U61" s="1"/>
      <c r="V61" s="367"/>
      <c r="W61" s="367"/>
      <c r="X61" s="252"/>
      <c r="Y61" s="367"/>
      <c r="Z61" s="367"/>
      <c r="AA61" s="351"/>
      <c r="AB61" s="351"/>
      <c r="AC61" s="254"/>
      <c r="AD61" s="254"/>
      <c r="AE61" s="252"/>
      <c r="AF61" s="38" t="s">
        <v>405</v>
      </c>
      <c r="AG61" s="38" t="s">
        <v>467</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367"/>
      <c r="W62" s="367"/>
      <c r="X62" s="252"/>
      <c r="Y62" s="367"/>
      <c r="Z62" s="367"/>
      <c r="AA62" s="351"/>
      <c r="AB62" s="351"/>
      <c r="AC62" s="254"/>
      <c r="AD62" s="254"/>
      <c r="AE62" s="252"/>
      <c r="AF62" s="38" t="s">
        <v>116</v>
      </c>
      <c r="AG62" s="38" t="s">
        <v>24</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67"/>
      <c r="W63" s="367"/>
      <c r="X63" s="252"/>
      <c r="Y63" s="367"/>
      <c r="Z63" s="367"/>
      <c r="AA63" s="351"/>
      <c r="AB63" s="351"/>
      <c r="AC63" s="254"/>
      <c r="AD63" s="254"/>
      <c r="AE63" s="252"/>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28</v>
      </c>
      <c r="C64" s="211" t="s">
        <v>12</v>
      </c>
      <c r="D64" s="47"/>
      <c r="E64" s="58"/>
      <c r="G64" s="51"/>
      <c r="R64" s="26"/>
      <c r="S64" s="26" t="str">
        <f>IF(R64="","",IF(R64="無記号","",R64))</f>
        <v/>
      </c>
      <c r="T64" s="1"/>
      <c r="U64" s="1"/>
      <c r="V64" s="367"/>
      <c r="W64" s="367"/>
      <c r="X64" s="367"/>
      <c r="Y64" s="367"/>
      <c r="Z64" s="367"/>
      <c r="AA64" s="351"/>
      <c r="AB64" s="351"/>
      <c r="AC64" s="254"/>
      <c r="AD64" s="254"/>
      <c r="AE64" s="252"/>
    </row>
    <row r="65" spans="1:58" s="37" customFormat="1" ht="16.5" hidden="1" customHeight="1" x14ac:dyDescent="0.2">
      <c r="A65" s="23"/>
      <c r="B65" s="24"/>
      <c r="C65" s="52"/>
      <c r="D65" s="53"/>
      <c r="E65" s="54"/>
      <c r="F65" s="54"/>
      <c r="G65" s="55"/>
      <c r="R65" s="26"/>
      <c r="S65" s="26"/>
      <c r="T65" s="1"/>
      <c r="U65" s="1"/>
      <c r="V65" s="367"/>
      <c r="W65" s="367"/>
      <c r="X65" s="367"/>
      <c r="Y65" s="367"/>
      <c r="Z65" s="367"/>
      <c r="AA65" s="351"/>
      <c r="AB65" s="351"/>
      <c r="AC65" s="254"/>
      <c r="AD65" s="254"/>
      <c r="AE65" s="252"/>
    </row>
    <row r="66" spans="1:58" s="37" customFormat="1" ht="12.75" customHeight="1" x14ac:dyDescent="0.15">
      <c r="A66" s="24">
        <v>8</v>
      </c>
      <c r="B66" s="24"/>
      <c r="C66" s="39"/>
      <c r="D66" s="40"/>
      <c r="E66" s="41" t="s">
        <v>476</v>
      </c>
      <c r="F66" s="42"/>
      <c r="G66" s="42"/>
      <c r="H66" s="40"/>
      <c r="I66" s="42"/>
      <c r="J66" s="42"/>
      <c r="K66" s="42"/>
      <c r="L66" s="42"/>
      <c r="M66" s="42"/>
      <c r="N66" s="42"/>
      <c r="O66" s="42"/>
      <c r="P66" s="43"/>
      <c r="Q66" s="42"/>
      <c r="R66" s="44"/>
      <c r="S66" s="44"/>
      <c r="T66" s="15"/>
      <c r="U66" s="1"/>
      <c r="V66" s="367"/>
      <c r="W66" s="367"/>
      <c r="X66" s="367"/>
      <c r="Y66" s="367"/>
      <c r="Z66" s="367"/>
      <c r="AA66" s="351"/>
      <c r="AB66" s="351"/>
      <c r="AC66" s="254"/>
      <c r="AD66" s="254"/>
      <c r="AE66" s="252"/>
    </row>
    <row r="67" spans="1:58" s="37" customFormat="1" ht="16.5" customHeight="1" x14ac:dyDescent="0.2">
      <c r="A67" s="215"/>
      <c r="B67" s="29" t="s">
        <v>477</v>
      </c>
      <c r="C67" s="46" t="s">
        <v>121</v>
      </c>
      <c r="D67" s="47"/>
      <c r="E67" s="69" t="s">
        <v>292</v>
      </c>
      <c r="F67" s="37">
        <f>IF(E67="","",MATCH(E67,AF67:BD67,0))</f>
        <v>1</v>
      </c>
      <c r="H67" s="47"/>
      <c r="P67" s="51"/>
      <c r="R67" s="50" t="str">
        <f>IF(F67="","",INDEX(AF68:BD68,1,F67))</f>
        <v>無記号</v>
      </c>
      <c r="S67" s="26" t="str">
        <f>IF(R67="","",IF(R67="無記号","",R67))</f>
        <v/>
      </c>
      <c r="T67" s="51"/>
      <c r="V67" s="252"/>
      <c r="W67" s="252"/>
      <c r="X67" s="252"/>
      <c r="Y67" s="252"/>
      <c r="Z67" s="252"/>
      <c r="AA67" s="253"/>
      <c r="AB67" s="253"/>
      <c r="AC67" s="254"/>
      <c r="AD67" s="254"/>
      <c r="AE67" s="252"/>
      <c r="AF67" s="38" t="s">
        <v>292</v>
      </c>
      <c r="AG67" s="38" t="s">
        <v>293</v>
      </c>
      <c r="AH67" s="38" t="s">
        <v>679</v>
      </c>
      <c r="AI67" s="38" t="s">
        <v>294</v>
      </c>
      <c r="AJ67" s="38" t="s">
        <v>295</v>
      </c>
      <c r="AK67" s="38" t="s">
        <v>296</v>
      </c>
      <c r="AL67" s="38" t="s">
        <v>297</v>
      </c>
      <c r="AM67" s="38" t="s">
        <v>298</v>
      </c>
      <c r="AN67" s="38" t="s">
        <v>299</v>
      </c>
      <c r="AO67" s="38" t="s">
        <v>300</v>
      </c>
      <c r="AP67" s="38" t="s">
        <v>301</v>
      </c>
      <c r="AQ67" s="38" t="s">
        <v>302</v>
      </c>
      <c r="AR67" s="38" t="s">
        <v>303</v>
      </c>
      <c r="AS67" s="38" t="s">
        <v>304</v>
      </c>
      <c r="AT67" s="38" t="s">
        <v>305</v>
      </c>
      <c r="AU67" s="38" t="s">
        <v>306</v>
      </c>
      <c r="AV67" s="38" t="s">
        <v>307</v>
      </c>
      <c r="AW67" s="38" t="s">
        <v>308</v>
      </c>
      <c r="AX67" s="38" t="s">
        <v>309</v>
      </c>
      <c r="AY67" s="38" t="s">
        <v>310</v>
      </c>
      <c r="AZ67" s="38" t="s">
        <v>311</v>
      </c>
      <c r="BA67" s="38" t="s">
        <v>312</v>
      </c>
      <c r="BB67" s="38" t="s">
        <v>313</v>
      </c>
      <c r="BC67" s="38" t="s">
        <v>314</v>
      </c>
      <c r="BD67" s="38" t="s">
        <v>315</v>
      </c>
      <c r="BE67" s="38"/>
      <c r="BF67" s="38"/>
    </row>
    <row r="68" spans="1:58" s="37" customFormat="1" ht="67.5" customHeight="1" x14ac:dyDescent="0.2">
      <c r="A68" s="23"/>
      <c r="B68" s="24"/>
      <c r="C68" s="52"/>
      <c r="D68" s="53"/>
      <c r="E68" s="64" t="str">
        <f>IF(AND(R28="0",AND(R67&lt;&gt;AF68,R67&lt;&gt;"D0")),$AA$69,IF(R44="","",IF(OR(R67="D",R67="D0",R67=""),"",IF(R68=R44,$AA$68,IF(R68&lt;R44,$AB$68,"")))))</f>
        <v/>
      </c>
      <c r="F68" s="54"/>
      <c r="G68" s="54"/>
      <c r="H68" s="53"/>
      <c r="I68" s="54"/>
      <c r="J68" s="54"/>
      <c r="K68" s="54"/>
      <c r="L68" s="54"/>
      <c r="M68" s="54"/>
      <c r="N68" s="54"/>
      <c r="O68" s="54"/>
      <c r="P68" s="70" t="str">
        <f>MID(R67,2,2)</f>
        <v>記号</v>
      </c>
      <c r="Q68" s="54"/>
      <c r="R68" s="237" t="str">
        <f>IF(OR(P68="",P68=$AC$68),"",VALUE(P68))</f>
        <v/>
      </c>
      <c r="S68" s="56"/>
      <c r="T68" s="55"/>
      <c r="V68" s="252"/>
      <c r="W68" s="252"/>
      <c r="X68" s="252"/>
      <c r="Y68" s="252"/>
      <c r="Z68" s="252"/>
      <c r="AA68" s="253" t="s">
        <v>680</v>
      </c>
      <c r="AB68" s="253" t="s">
        <v>321</v>
      </c>
      <c r="AC68" s="254" t="s">
        <v>376</v>
      </c>
      <c r="AD68" s="254" t="s">
        <v>377</v>
      </c>
      <c r="AE68" s="252"/>
      <c r="AF68" s="38" t="s">
        <v>116</v>
      </c>
      <c r="AG68" s="350" t="s">
        <v>18</v>
      </c>
      <c r="AH68" s="350" t="s">
        <v>681</v>
      </c>
      <c r="AI68" s="350" t="s">
        <v>36</v>
      </c>
      <c r="AJ68" s="350" t="s">
        <v>38</v>
      </c>
      <c r="AK68" s="350" t="s">
        <v>40</v>
      </c>
      <c r="AL68" s="350" t="s">
        <v>42</v>
      </c>
      <c r="AM68" s="350" t="s">
        <v>44</v>
      </c>
      <c r="AN68" s="350" t="s">
        <v>46</v>
      </c>
      <c r="AO68" s="350" t="s">
        <v>48</v>
      </c>
      <c r="AP68" s="350" t="s">
        <v>50</v>
      </c>
      <c r="AQ68" s="350" t="s">
        <v>52</v>
      </c>
      <c r="AR68" s="350" t="s">
        <v>54</v>
      </c>
      <c r="AS68" s="350" t="s">
        <v>56</v>
      </c>
      <c r="AT68" s="350" t="s">
        <v>58</v>
      </c>
      <c r="AU68" s="350" t="s">
        <v>60</v>
      </c>
      <c r="AV68" s="350" t="s">
        <v>62</v>
      </c>
      <c r="AW68" s="350" t="s">
        <v>64</v>
      </c>
      <c r="AX68" s="350" t="s">
        <v>66</v>
      </c>
      <c r="AY68" s="350" t="s">
        <v>68</v>
      </c>
      <c r="AZ68" s="350" t="s">
        <v>70</v>
      </c>
      <c r="BA68" s="350" t="s">
        <v>72</v>
      </c>
      <c r="BB68" s="350" t="s">
        <v>74</v>
      </c>
      <c r="BC68" s="350" t="s">
        <v>75</v>
      </c>
      <c r="BD68" s="350" t="s">
        <v>76</v>
      </c>
      <c r="BE68" s="38"/>
      <c r="BF68" s="38"/>
    </row>
    <row r="69" spans="1:58" s="37" customFormat="1" ht="16.5" customHeight="1" x14ac:dyDescent="0.15">
      <c r="A69" s="23"/>
      <c r="B69" s="24"/>
      <c r="C69" s="38"/>
      <c r="E69" s="58"/>
      <c r="R69" s="26"/>
      <c r="S69" s="26"/>
      <c r="V69" s="252"/>
      <c r="W69" s="252"/>
      <c r="X69" s="252"/>
      <c r="Y69" s="252"/>
      <c r="Z69" s="252"/>
      <c r="AA69" s="253"/>
      <c r="AB69" s="253"/>
      <c r="AC69" s="254"/>
      <c r="AD69" s="254"/>
      <c r="AE69" s="252"/>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252"/>
      <c r="W70" s="252"/>
      <c r="X70" s="252"/>
      <c r="Y70" s="252"/>
      <c r="Z70" s="252"/>
      <c r="AA70" s="253"/>
      <c r="AB70" s="253"/>
      <c r="AC70" s="254"/>
      <c r="AD70" s="254"/>
      <c r="AE70" s="25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252"/>
      <c r="W71" s="252"/>
      <c r="X71" s="252"/>
      <c r="Y71" s="252"/>
      <c r="Z71" s="252"/>
      <c r="AA71" s="253"/>
      <c r="AB71" s="253"/>
      <c r="AC71" s="254"/>
      <c r="AD71" s="254"/>
      <c r="AE71" s="25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252"/>
      <c r="W72" s="252"/>
      <c r="X72" s="252"/>
      <c r="Y72" s="252"/>
      <c r="Z72" s="252"/>
      <c r="AA72" s="253"/>
      <c r="AB72" s="253"/>
      <c r="AC72" s="254"/>
      <c r="AD72" s="254"/>
      <c r="AE72" s="25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252"/>
      <c r="W73" s="252"/>
      <c r="X73" s="252"/>
      <c r="Y73" s="252"/>
      <c r="Z73" s="252"/>
      <c r="AA73" s="253"/>
      <c r="AB73" s="253"/>
      <c r="AC73" s="254"/>
      <c r="AD73" s="254"/>
      <c r="AE73" s="25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252"/>
      <c r="W74" s="252"/>
      <c r="X74" s="252"/>
      <c r="Y74" s="252"/>
      <c r="Z74" s="252"/>
      <c r="AA74" s="253"/>
      <c r="AB74" s="253"/>
      <c r="AC74" s="254"/>
      <c r="AD74" s="254"/>
      <c r="AE74" s="25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252"/>
      <c r="W75" s="252"/>
      <c r="X75" s="252"/>
      <c r="Y75" s="252"/>
      <c r="Z75" s="252"/>
      <c r="AA75" s="253"/>
      <c r="AB75" s="253"/>
      <c r="AC75" s="254"/>
      <c r="AD75" s="254"/>
      <c r="AE75" s="25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252"/>
      <c r="W76" s="252"/>
      <c r="X76" s="252"/>
      <c r="Y76" s="252"/>
      <c r="Z76" s="252"/>
      <c r="AA76" s="253"/>
      <c r="AB76" s="253"/>
      <c r="AC76" s="254"/>
      <c r="AD76" s="254"/>
      <c r="AE76" s="25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252"/>
      <c r="W77" s="252"/>
      <c r="X77" s="252"/>
      <c r="Y77" s="252"/>
      <c r="Z77" s="252"/>
      <c r="AA77" s="253"/>
      <c r="AB77" s="253"/>
      <c r="AC77" s="254"/>
      <c r="AD77" s="254"/>
      <c r="AE77" s="25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algorithmName="SHA-512" hashValue="TQYTn1NFcXbIOznSMMJe7nct8hoOdLsAdmWHa0R22f3sc0lLeOD9uG2iVrvoECdUpwwmo7Lc/nEV4WcQ4V6LFQ==" saltValue="V+uBkuPcNUjTNQQacmMYpw==" spinCount="100000" sheet="1" selectLockedCells="1"/>
  <mergeCells count="7">
    <mergeCell ref="L34:P34"/>
    <mergeCell ref="K1:O1"/>
    <mergeCell ref="K3:O3"/>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8"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$AF$28:$AX$28</formula1>
    </dataValidation>
  </dataValidations>
  <pageMargins left="0.78740157480314965" right="0.78740157480314965" top="0.98425196850393704" bottom="0.98425196850393704" header="0.51181102362204722" footer="0.51181102362204722"/>
  <pageSetup paperSize="9" scale="55"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106"/>
  <sheetViews>
    <sheetView showGridLines="0" showRowColHeaders="0" workbookViewId="0">
      <pane ySplit="5" topLeftCell="A6" activePane="bottomLeft" state="frozen"/>
      <selection activeCell="B6" sqref="B6"/>
      <selection pane="bottomLeft" activeCell="E16" sqref="E16"/>
    </sheetView>
  </sheetViews>
  <sheetFormatPr defaultColWidth="5.109375" defaultRowHeight="16.5" customHeight="1" x14ac:dyDescent="0.2"/>
  <cols>
    <col min="1" max="1" width="2.109375" style="30" customWidth="1"/>
    <col min="2" max="2" width="3.44140625" style="66" hidden="1" customWidth="1"/>
    <col min="3" max="3" width="20.6640625" style="38" customWidth="1"/>
    <col min="4" max="4" width="1.21875" style="12" customWidth="1"/>
    <col min="5" max="5" width="35.21875" style="12" customWidth="1"/>
    <col min="6" max="6" width="5" style="12" hidden="1" customWidth="1"/>
    <col min="7" max="7" width="1.6640625" style="12" customWidth="1"/>
    <col min="8" max="10" width="6.6640625" style="12" customWidth="1"/>
    <col min="11" max="12" width="8.44140625" style="12" customWidth="1"/>
    <col min="13" max="16" width="6.6640625" style="12" customWidth="1"/>
    <col min="17" max="17" width="1.44140625" style="12" customWidth="1"/>
    <col min="18" max="18" width="6.77734375" style="66" hidden="1" customWidth="1"/>
    <col min="19" max="19" width="1.33203125" style="66" hidden="1" customWidth="1"/>
    <col min="20" max="20" width="5.109375" style="66" hidden="1" customWidth="1"/>
    <col min="21" max="21" width="6.33203125" style="66" customWidth="1"/>
    <col min="22" max="22" width="5.109375" style="12" hidden="1" customWidth="1"/>
    <col min="23" max="23" width="1.21875" style="12" customWidth="1"/>
    <col min="24" max="26" width="2" style="12" customWidth="1"/>
    <col min="27" max="29" width="25.109375" style="253" hidden="1" customWidth="1"/>
    <col min="30" max="30" width="15.6640625" style="12" hidden="1" customWidth="1"/>
    <col min="31" max="31" width="6.44140625" style="12" hidden="1" customWidth="1"/>
    <col min="32" max="58" width="5.44140625" style="38" hidden="1" customWidth="1"/>
    <col min="59" max="69" width="8.109375" style="12" hidden="1" customWidth="1"/>
    <col min="70" max="77" width="5.109375" style="12" hidden="1" customWidth="1"/>
    <col min="78" max="110" width="0" style="12" hidden="1" customWidth="1"/>
    <col min="111" max="16384" width="5.109375" style="12"/>
  </cols>
  <sheetData>
    <row r="1" spans="1:58" s="24" customFormat="1" ht="16.5" customHeight="1" x14ac:dyDescent="0.2">
      <c r="A1" s="71"/>
      <c r="C1" s="87" t="s">
        <v>424</v>
      </c>
      <c r="D1" s="194"/>
      <c r="E1" s="195"/>
      <c r="K1" s="467" t="s">
        <v>256</v>
      </c>
      <c r="L1" s="467"/>
      <c r="M1" s="467"/>
      <c r="N1" s="467"/>
      <c r="O1" s="467"/>
      <c r="R1" s="72"/>
      <c r="S1" s="72"/>
      <c r="AA1" s="253"/>
      <c r="AB1" s="253"/>
      <c r="AC1" s="253"/>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2">
      <c r="A2" s="71"/>
      <c r="C2" s="86" t="s">
        <v>671</v>
      </c>
      <c r="E2" s="65" t="s">
        <v>493</v>
      </c>
      <c r="K2" s="472" t="s">
        <v>406</v>
      </c>
      <c r="L2" s="472"/>
      <c r="M2" s="472"/>
      <c r="N2" s="472"/>
      <c r="O2" s="472"/>
      <c r="P2" s="472"/>
      <c r="Q2" s="66"/>
      <c r="R2" s="66"/>
      <c r="S2" s="66"/>
      <c r="AA2" s="253"/>
      <c r="AB2" s="253"/>
      <c r="AC2" s="253"/>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2">
      <c r="A3" s="71"/>
      <c r="C3" s="28" t="s">
        <v>244</v>
      </c>
      <c r="D3" s="29"/>
      <c r="E3" s="469" t="str">
        <f>IF(OR(E8&lt;&gt;"",E26&lt;&gt;"",E17&lt;&gt;"",E11=AC10),$AB$3,
IF(OR(E7="",E10="",E55="",E58="",E13="",E16="",E19="",E22="",E25=""),$AA$3,
CONCATENATE(V7,V34,V28,V31,V40,V43,V10,V52,V58,V61,V64,V13,V16,V19,V76,V79,V49,V85,V91,V22,V25)))</f>
        <v>※選択項目に空欄があります。</v>
      </c>
      <c r="F3" s="470"/>
      <c r="G3" s="470"/>
      <c r="H3" s="470"/>
      <c r="I3" s="471"/>
      <c r="J3" s="30"/>
      <c r="K3" s="468"/>
      <c r="L3" s="468"/>
      <c r="M3" s="468"/>
      <c r="N3" s="468"/>
      <c r="O3" s="468"/>
      <c r="P3" s="468"/>
      <c r="Q3" s="30"/>
      <c r="AA3" s="253" t="s">
        <v>425</v>
      </c>
      <c r="AB3" s="253" t="s">
        <v>383</v>
      </c>
      <c r="AC3" s="253"/>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2">
      <c r="A4" s="71"/>
      <c r="C4" s="25"/>
      <c r="E4" s="30"/>
      <c r="F4" s="30"/>
      <c r="G4" s="30"/>
      <c r="H4" s="30"/>
      <c r="I4" s="30"/>
      <c r="J4" s="30"/>
      <c r="K4" s="30"/>
      <c r="L4" s="30"/>
      <c r="M4" s="30"/>
      <c r="N4" s="30"/>
      <c r="O4" s="30"/>
      <c r="P4" s="30"/>
      <c r="Q4" s="30"/>
      <c r="AA4" s="253"/>
      <c r="AB4" s="253"/>
      <c r="AC4" s="253"/>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2">
      <c r="A5" s="71"/>
      <c r="B5" s="24"/>
      <c r="C5" s="32" t="s">
        <v>242</v>
      </c>
      <c r="D5" s="33"/>
      <c r="E5" s="34" t="s">
        <v>241</v>
      </c>
      <c r="F5" s="73"/>
      <c r="G5" s="73"/>
      <c r="H5" s="74"/>
      <c r="I5" s="458" t="s">
        <v>243</v>
      </c>
      <c r="J5" s="458"/>
      <c r="K5" s="458"/>
      <c r="L5" s="458"/>
      <c r="M5" s="458"/>
      <c r="N5" s="458"/>
      <c r="O5" s="458"/>
      <c r="P5" s="75"/>
      <c r="Q5" s="74"/>
      <c r="R5" s="34" t="s">
        <v>239</v>
      </c>
      <c r="S5" s="35"/>
      <c r="T5" s="34"/>
      <c r="U5" s="34"/>
      <c r="V5" s="34"/>
      <c r="W5" s="35"/>
      <c r="AA5" s="253"/>
      <c r="AB5" s="253"/>
      <c r="AC5" s="253"/>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63"/>
      <c r="F6" s="463"/>
      <c r="G6" s="464"/>
      <c r="H6" s="340" t="str">
        <f>IF(OR(AND(R7="10-",ベース!R7=$AA$7),AND(R7=$AA$7,ベース!R7="10-")),$AC$8,"")</f>
        <v/>
      </c>
      <c r="I6" s="42"/>
      <c r="J6" s="42"/>
      <c r="K6" s="42"/>
      <c r="L6" s="42"/>
      <c r="M6" s="42"/>
      <c r="N6" s="42"/>
      <c r="O6" s="42"/>
      <c r="P6" s="43"/>
      <c r="Q6" s="40"/>
      <c r="R6" s="76"/>
      <c r="S6" s="77"/>
      <c r="T6" s="76"/>
      <c r="U6" s="76"/>
      <c r="V6" s="42"/>
      <c r="W6" s="43"/>
      <c r="AA6" s="253"/>
      <c r="AB6" s="253"/>
      <c r="AC6" s="253"/>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2">
      <c r="A7" s="215" t="s">
        <v>253</v>
      </c>
      <c r="B7" s="29" t="s">
        <v>407</v>
      </c>
      <c r="C7" s="46" t="s">
        <v>226</v>
      </c>
      <c r="D7" s="47"/>
      <c r="E7" s="196" t="s">
        <v>263</v>
      </c>
      <c r="F7" s="37">
        <f>IF(E7="","",MATCH(E7,AF7:BB7,0))</f>
        <v>1</v>
      </c>
      <c r="H7" s="48" t="s">
        <v>257</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253" t="s">
        <v>116</v>
      </c>
      <c r="AB7" s="253"/>
      <c r="AC7" s="253"/>
      <c r="AF7" s="38" t="s">
        <v>263</v>
      </c>
      <c r="AG7" s="38" t="s">
        <v>382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2">
      <c r="A8" s="71"/>
      <c r="B8" s="24"/>
      <c r="C8" s="52"/>
      <c r="D8" s="53"/>
      <c r="E8" s="80" t="str">
        <f>IF(AND(R7="10-",ベース!R7=$AA$7),$AA$8,IF(AND(R7=$AA$7,ベース!R7="10-"),$AB$8,""))</f>
        <v/>
      </c>
      <c r="F8" s="54"/>
      <c r="G8" s="54"/>
      <c r="H8" s="460" t="str">
        <f>IF(R7="10-",AD8,"")</f>
        <v/>
      </c>
      <c r="I8" s="461"/>
      <c r="J8" s="461"/>
      <c r="K8" s="461"/>
      <c r="L8" s="461"/>
      <c r="M8" s="461"/>
      <c r="N8" s="461"/>
      <c r="O8" s="461"/>
      <c r="P8" s="462"/>
      <c r="Q8" s="53"/>
      <c r="R8" s="78"/>
      <c r="S8" s="79"/>
      <c r="T8" s="78"/>
      <c r="U8" s="78"/>
      <c r="V8" s="54"/>
      <c r="W8" s="55"/>
      <c r="AA8" s="253" t="s">
        <v>323</v>
      </c>
      <c r="AB8" s="253" t="s">
        <v>324</v>
      </c>
      <c r="AC8" s="253" t="s">
        <v>364</v>
      </c>
      <c r="AD8" s="253" t="s">
        <v>640</v>
      </c>
      <c r="AF8" s="38" t="s">
        <v>116</v>
      </c>
      <c r="AG8" s="350"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14"/>
      <c r="D9" s="40"/>
      <c r="E9" s="354"/>
      <c r="F9" s="42"/>
      <c r="G9" s="43"/>
      <c r="H9" s="40"/>
      <c r="I9" s="42"/>
      <c r="J9" s="42"/>
      <c r="K9" s="42"/>
      <c r="L9" s="42"/>
      <c r="M9" s="42"/>
      <c r="N9" s="42"/>
      <c r="O9" s="42"/>
      <c r="P9" s="43"/>
      <c r="Q9" s="40"/>
      <c r="R9" s="76"/>
      <c r="S9" s="77"/>
      <c r="T9" s="76"/>
      <c r="U9" s="76"/>
      <c r="V9" s="76"/>
      <c r="W9" s="43"/>
      <c r="AA9" s="253"/>
      <c r="AB9" s="253"/>
      <c r="AC9" s="253"/>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15" t="s">
        <v>661</v>
      </c>
      <c r="B10" s="29" t="s">
        <v>662</v>
      </c>
      <c r="C10" s="46" t="s">
        <v>232</v>
      </c>
      <c r="D10" s="47"/>
      <c r="E10" s="357" t="s">
        <v>122</v>
      </c>
      <c r="F10" s="37">
        <f>IF(E10="","",MATCH(E10,AF10:BB10,0))</f>
        <v>1</v>
      </c>
      <c r="G10" s="51"/>
      <c r="H10" s="47"/>
      <c r="L10" s="58"/>
      <c r="P10" s="51"/>
      <c r="Q10" s="47"/>
      <c r="R10" s="32" t="str">
        <f>IF(F10="","",INDEX(AF11:BB11,1,F10))</f>
        <v>0</v>
      </c>
      <c r="S10" s="51"/>
      <c r="T10" s="37" t="str">
        <f>IF(R10="","",IF(R10="無記号","",R10))</f>
        <v>0</v>
      </c>
      <c r="U10" s="32" t="str">
        <f>IF(F10="","",INDEX(AF11:BB11,1,F10))</f>
        <v>0</v>
      </c>
      <c r="V10" s="37" t="str">
        <f>IF(U10="","",IF(U10="無記号","",U10))</f>
        <v>0</v>
      </c>
      <c r="W10" s="16"/>
      <c r="AA10" s="253" t="s">
        <v>663</v>
      </c>
      <c r="AB10" s="253" t="s">
        <v>664</v>
      </c>
      <c r="AC10" s="253" t="s">
        <v>665</v>
      </c>
      <c r="AF10" s="38" t="s">
        <v>122</v>
      </c>
      <c r="AG10" s="38" t="s">
        <v>392</v>
      </c>
      <c r="AH10" s="38" t="s">
        <v>255</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2">
      <c r="A11" s="71"/>
      <c r="B11" s="24"/>
      <c r="C11" s="52"/>
      <c r="D11" s="53"/>
      <c r="E11" s="85" t="str">
        <f>IF(AND(R7="10-",R10="1"),AC10,IF(R10="0",AA10,IF(R10="1",AB10,"")))</f>
        <v>注）仕様書作成sheetでパイロットオプション：高圧タイプの選択は出来ません</v>
      </c>
      <c r="F11" s="54"/>
      <c r="G11" s="55"/>
      <c r="H11" s="53"/>
      <c r="I11" s="54"/>
      <c r="J11" s="54"/>
      <c r="K11" s="54"/>
      <c r="L11" s="83"/>
      <c r="N11" s="54"/>
      <c r="O11" s="54"/>
      <c r="P11" s="55"/>
      <c r="Q11" s="53"/>
      <c r="R11" s="78"/>
      <c r="S11" s="79"/>
      <c r="T11" s="78"/>
      <c r="U11" s="78"/>
      <c r="V11" s="78"/>
      <c r="W11" s="55"/>
      <c r="AA11" s="253"/>
      <c r="AB11" s="253"/>
      <c r="AC11" s="253"/>
      <c r="AF11" s="352" t="s">
        <v>393</v>
      </c>
      <c r="AG11" s="352" t="s">
        <v>394</v>
      </c>
      <c r="AH11" s="37" t="s">
        <v>322</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63"/>
      <c r="F12" s="463"/>
      <c r="G12" s="464"/>
      <c r="H12" s="40"/>
      <c r="I12" s="42"/>
      <c r="J12" s="42"/>
      <c r="K12" s="42"/>
      <c r="L12" s="42"/>
      <c r="M12" s="42"/>
      <c r="N12" s="42"/>
      <c r="O12" s="42"/>
      <c r="P12" s="43"/>
      <c r="Q12" s="40"/>
      <c r="R12" s="76"/>
      <c r="S12" s="77"/>
      <c r="T12" s="76"/>
      <c r="U12" s="76"/>
      <c r="V12" s="76"/>
      <c r="W12" s="15"/>
      <c r="Y12" s="1"/>
      <c r="Z12" s="1"/>
      <c r="AA12" s="351"/>
      <c r="AB12" s="253"/>
      <c r="AC12" s="253"/>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2">
      <c r="A13" s="215" t="s">
        <v>253</v>
      </c>
      <c r="B13" s="29" t="s">
        <v>9</v>
      </c>
      <c r="C13" s="46" t="s">
        <v>234</v>
      </c>
      <c r="D13" s="47"/>
      <c r="E13" s="192" t="s">
        <v>478</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51"/>
      <c r="AB13" s="253"/>
      <c r="AC13" s="253"/>
      <c r="AF13" s="38" t="s">
        <v>481</v>
      </c>
      <c r="AG13" s="38" t="s">
        <v>482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2">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51"/>
      <c r="AB14" s="253"/>
      <c r="AC14" s="253"/>
      <c r="AF14" s="350" t="s">
        <v>248</v>
      </c>
      <c r="AG14" s="350" t="s">
        <v>249</v>
      </c>
      <c r="AH14" s="350"/>
      <c r="AI14" s="350"/>
      <c r="AJ14" s="350"/>
      <c r="AK14" s="350"/>
      <c r="AL14" s="350"/>
      <c r="AM14" s="350"/>
      <c r="AN14" s="350"/>
      <c r="AO14" s="350"/>
      <c r="AP14" s="350"/>
      <c r="AQ14" s="350"/>
      <c r="AR14" s="350"/>
      <c r="AS14" s="350"/>
      <c r="AT14" s="350"/>
      <c r="AU14" s="350"/>
      <c r="AV14" s="350"/>
      <c r="AW14" s="350"/>
      <c r="AX14" s="350"/>
      <c r="AY14" s="350"/>
      <c r="AZ14" s="350"/>
      <c r="BA14" s="350"/>
      <c r="BB14" s="350"/>
      <c r="BC14" s="38"/>
      <c r="BD14" s="38"/>
      <c r="BE14" s="38"/>
      <c r="BF14" s="38"/>
    </row>
    <row r="15" spans="1:58" s="37" customFormat="1" ht="16.5" customHeight="1" x14ac:dyDescent="0.15">
      <c r="A15" s="37">
        <v>4</v>
      </c>
      <c r="B15" s="24"/>
      <c r="C15" s="39"/>
      <c r="D15" s="40"/>
      <c r="E15" s="465" t="s">
        <v>118</v>
      </c>
      <c r="F15" s="465"/>
      <c r="G15" s="466"/>
      <c r="H15" s="40"/>
      <c r="I15" s="42"/>
      <c r="J15" s="42"/>
      <c r="K15" s="42"/>
      <c r="L15" s="42"/>
      <c r="M15" s="42"/>
      <c r="N15" s="42"/>
      <c r="O15" s="42"/>
      <c r="P15" s="43"/>
      <c r="Q15" s="40"/>
      <c r="R15" s="76"/>
      <c r="S15" s="77"/>
      <c r="T15" s="76"/>
      <c r="U15" s="76"/>
      <c r="V15" s="76"/>
      <c r="W15" s="15"/>
      <c r="Y15" s="1"/>
      <c r="Z15" s="1"/>
      <c r="AA15" s="351"/>
      <c r="AB15" s="253"/>
      <c r="AC15" s="253"/>
      <c r="AF15" s="350"/>
      <c r="AG15" s="350"/>
      <c r="AH15" s="350"/>
      <c r="AI15" s="350"/>
      <c r="AJ15" s="350"/>
      <c r="AK15" s="350"/>
      <c r="AL15" s="350"/>
      <c r="AM15" s="350"/>
      <c r="AN15" s="350"/>
      <c r="AO15" s="350"/>
      <c r="AP15" s="350"/>
      <c r="AQ15" s="350"/>
      <c r="AR15" s="350"/>
      <c r="AS15" s="350"/>
      <c r="AT15" s="350"/>
      <c r="AU15" s="350"/>
      <c r="AV15" s="350"/>
      <c r="AW15" s="350"/>
      <c r="AX15" s="350"/>
      <c r="AY15" s="350"/>
      <c r="AZ15" s="350"/>
      <c r="BA15" s="350"/>
      <c r="BB15" s="350"/>
      <c r="BC15" s="38"/>
      <c r="BD15" s="38"/>
      <c r="BE15" s="38"/>
      <c r="BF15" s="38"/>
    </row>
    <row r="16" spans="1:58" s="37" customFormat="1" ht="16.5" customHeight="1" x14ac:dyDescent="0.2">
      <c r="A16" s="215" t="s">
        <v>468</v>
      </c>
      <c r="B16" s="29" t="s">
        <v>479</v>
      </c>
      <c r="C16" s="46" t="s">
        <v>235</v>
      </c>
      <c r="D16" s="47"/>
      <c r="E16" s="240"/>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51"/>
      <c r="AB16" s="253"/>
      <c r="AC16" s="253"/>
      <c r="AF16" s="38" t="s">
        <v>130</v>
      </c>
      <c r="AG16" s="38" t="s">
        <v>131</v>
      </c>
      <c r="AH16" s="38" t="s">
        <v>132</v>
      </c>
      <c r="AI16" s="38" t="s">
        <v>483</v>
      </c>
      <c r="AJ16" s="38" t="s">
        <v>484</v>
      </c>
      <c r="AK16" s="38" t="s">
        <v>485</v>
      </c>
      <c r="AL16" s="38" t="s">
        <v>486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70.5" customHeight="1" x14ac:dyDescent="0.2">
      <c r="A17" s="71"/>
      <c r="B17" s="24"/>
      <c r="C17" s="81" t="s">
        <v>271</v>
      </c>
      <c r="D17" s="53"/>
      <c r="E17" s="241" t="str">
        <f>IF(AND(ベース!S34="",OR(バルブ!R16="NS",バルブ!R16="NZ")),バルブ!$AD$17,IF(AND(ベース!S34="N",OR(バルブ!R16="S",バルブ!R16="Z")),バルブ!$AC$17,""))</f>
        <v/>
      </c>
      <c r="F17" s="54"/>
      <c r="G17" s="54"/>
      <c r="H17" s="53"/>
      <c r="I17" s="54"/>
      <c r="J17" s="54"/>
      <c r="K17" s="54"/>
      <c r="L17" s="54"/>
      <c r="M17" s="54"/>
      <c r="N17" s="54"/>
      <c r="O17" s="54"/>
      <c r="P17" s="55"/>
      <c r="Q17" s="53"/>
      <c r="R17" s="78"/>
      <c r="S17" s="79"/>
      <c r="T17" s="78"/>
      <c r="U17" s="78"/>
      <c r="V17" s="78"/>
      <c r="W17" s="14"/>
      <c r="Y17" s="1"/>
      <c r="Z17" s="1"/>
      <c r="AA17" s="351" t="s">
        <v>480</v>
      </c>
      <c r="AB17" s="253" t="s">
        <v>116</v>
      </c>
      <c r="AC17" s="351" t="s">
        <v>511</v>
      </c>
      <c r="AD17" s="351" t="s">
        <v>512</v>
      </c>
      <c r="AF17" s="38" t="s">
        <v>116</v>
      </c>
      <c r="AG17" s="350" t="s">
        <v>28</v>
      </c>
      <c r="AH17" s="350" t="s">
        <v>418</v>
      </c>
      <c r="AI17" s="38" t="s">
        <v>8</v>
      </c>
      <c r="AJ17" s="38" t="s">
        <v>487</v>
      </c>
      <c r="AK17" s="38" t="s">
        <v>488</v>
      </c>
      <c r="AL17" s="38" t="s">
        <v>489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3"/>
      <c r="F18" s="463"/>
      <c r="G18" s="464"/>
      <c r="H18" s="40"/>
      <c r="I18" s="42"/>
      <c r="J18" s="42"/>
      <c r="K18" s="42"/>
      <c r="L18" s="42"/>
      <c r="M18" s="42"/>
      <c r="N18" s="42"/>
      <c r="O18" s="42"/>
      <c r="P18" s="43"/>
      <c r="Q18" s="40"/>
      <c r="R18" s="76"/>
      <c r="S18" s="77"/>
      <c r="T18" s="76"/>
      <c r="U18" s="76"/>
      <c r="V18" s="76"/>
      <c r="W18" s="15"/>
      <c r="Y18" s="1"/>
      <c r="Z18" s="1"/>
      <c r="AA18" s="351"/>
      <c r="AB18" s="253"/>
      <c r="AC18" s="253"/>
      <c r="AF18" s="350"/>
      <c r="AG18" s="350"/>
      <c r="AH18" s="350"/>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2">
      <c r="A19" s="215" t="s">
        <v>253</v>
      </c>
      <c r="B19" s="29" t="s">
        <v>25</v>
      </c>
      <c r="C19" s="46" t="s">
        <v>269</v>
      </c>
      <c r="D19" s="47"/>
      <c r="E19" s="263" t="s">
        <v>237</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51"/>
      <c r="AB19" s="253"/>
      <c r="AC19" s="253"/>
      <c r="AF19" s="38" t="s">
        <v>237</v>
      </c>
      <c r="AG19" s="38" t="s">
        <v>139</v>
      </c>
      <c r="AH19" s="38" t="s">
        <v>535</v>
      </c>
      <c r="AI19" s="38" t="s">
        <v>140</v>
      </c>
      <c r="AJ19" s="38" t="s">
        <v>536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2">
      <c r="A20" s="71"/>
      <c r="B20" s="24"/>
      <c r="C20" s="52"/>
      <c r="D20" s="53"/>
      <c r="E20" s="264" t="s">
        <v>538</v>
      </c>
      <c r="F20" s="54"/>
      <c r="G20" s="54"/>
      <c r="H20" s="53"/>
      <c r="I20" s="54"/>
      <c r="J20" s="54"/>
      <c r="K20" s="54"/>
      <c r="L20" s="54"/>
      <c r="M20" s="54"/>
      <c r="N20" s="54"/>
      <c r="O20" s="54"/>
      <c r="P20" s="55"/>
      <c r="Q20" s="53"/>
      <c r="R20" s="78"/>
      <c r="S20" s="79"/>
      <c r="T20" s="78"/>
      <c r="U20" s="78"/>
      <c r="V20" s="78"/>
      <c r="W20" s="14"/>
      <c r="Y20" s="1"/>
      <c r="Z20" s="1"/>
      <c r="AA20" s="351"/>
      <c r="AB20" s="253"/>
      <c r="AC20" s="253"/>
      <c r="AF20" s="38" t="s">
        <v>116</v>
      </c>
      <c r="AG20" s="350" t="s">
        <v>18</v>
      </c>
      <c r="AH20" s="37" t="s">
        <v>19</v>
      </c>
      <c r="AI20" s="350" t="s">
        <v>20</v>
      </c>
      <c r="AJ20" s="38" t="s">
        <v>322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3"/>
      <c r="F21" s="463"/>
      <c r="G21" s="464"/>
      <c r="H21" s="40"/>
      <c r="I21" s="42"/>
      <c r="J21" s="42"/>
      <c r="K21" s="42"/>
      <c r="L21" s="42"/>
      <c r="M21" s="42"/>
      <c r="N21" s="42"/>
      <c r="O21" s="42"/>
      <c r="P21" s="43"/>
      <c r="Q21" s="40"/>
      <c r="R21" s="76"/>
      <c r="S21" s="77"/>
      <c r="T21" s="76"/>
      <c r="U21" s="76"/>
      <c r="V21" s="76"/>
      <c r="W21" s="15"/>
      <c r="X21" s="1"/>
      <c r="Y21" s="1"/>
      <c r="Z21" s="1"/>
      <c r="AA21" s="351"/>
      <c r="AB21" s="351"/>
      <c r="AC21" s="253"/>
    </row>
    <row r="22" spans="1:58" s="37" customFormat="1" ht="16.5" customHeight="1" x14ac:dyDescent="0.2">
      <c r="A22" s="215" t="s">
        <v>253</v>
      </c>
      <c r="B22" s="29" t="s">
        <v>319</v>
      </c>
      <c r="C22" s="46" t="s">
        <v>236</v>
      </c>
      <c r="D22" s="47"/>
      <c r="E22" s="197" t="s">
        <v>238</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253"/>
      <c r="AB22" s="253"/>
      <c r="AC22" s="253"/>
      <c r="AF22" s="38" t="s">
        <v>238</v>
      </c>
      <c r="AG22" s="38" t="s">
        <v>133</v>
      </c>
      <c r="AH22" s="38" t="s">
        <v>387</v>
      </c>
      <c r="AI22" s="38" t="s">
        <v>388</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2">
      <c r="A23" s="71"/>
      <c r="C23" s="52"/>
      <c r="D23" s="53"/>
      <c r="E23" s="223" t="str">
        <f>IF(OR(R22="B",R22="H"),$AA$23,"")</f>
        <v/>
      </c>
      <c r="F23" s="54"/>
      <c r="G23" s="54"/>
      <c r="H23" s="53"/>
      <c r="I23" s="54"/>
      <c r="J23" s="54"/>
      <c r="K23" s="54"/>
      <c r="L23" s="54"/>
      <c r="M23" s="54"/>
      <c r="N23" s="54"/>
      <c r="O23" s="54"/>
      <c r="P23" s="55"/>
      <c r="Q23" s="53"/>
      <c r="R23" s="54"/>
      <c r="S23" s="55"/>
      <c r="T23" s="54"/>
      <c r="U23" s="54"/>
      <c r="V23" s="54"/>
      <c r="W23" s="55"/>
      <c r="AA23" s="253" t="s">
        <v>630</v>
      </c>
      <c r="AB23" s="253"/>
      <c r="AC23" s="253"/>
      <c r="AF23" s="38" t="s">
        <v>116</v>
      </c>
      <c r="AG23" s="350" t="s">
        <v>16</v>
      </c>
      <c r="AH23" s="350" t="s">
        <v>23</v>
      </c>
      <c r="AI23" s="350" t="s">
        <v>390</v>
      </c>
      <c r="AJ23" s="350"/>
      <c r="AK23" s="350"/>
      <c r="AL23" s="350"/>
      <c r="AM23" s="350"/>
      <c r="AN23" s="350"/>
      <c r="AO23" s="350"/>
      <c r="AP23" s="350"/>
      <c r="AQ23" s="350"/>
      <c r="AR23" s="350"/>
      <c r="AS23" s="350"/>
      <c r="AT23" s="350"/>
      <c r="AU23" s="350"/>
      <c r="AV23" s="350"/>
      <c r="AW23" s="350"/>
      <c r="AX23" s="350"/>
      <c r="AY23" s="350"/>
      <c r="AZ23" s="350"/>
      <c r="BA23" s="350"/>
      <c r="BB23" s="350"/>
      <c r="BC23" s="350"/>
      <c r="BD23" s="350"/>
      <c r="BE23" s="38"/>
      <c r="BF23" s="38"/>
    </row>
    <row r="24" spans="1:58" s="37" customFormat="1" ht="16.5" customHeight="1" x14ac:dyDescent="0.15">
      <c r="A24" s="37">
        <v>7</v>
      </c>
      <c r="C24" s="39"/>
      <c r="D24" s="40"/>
      <c r="E24" s="463"/>
      <c r="F24" s="463"/>
      <c r="G24" s="464"/>
      <c r="H24" s="40"/>
      <c r="I24" s="42"/>
      <c r="J24" s="42"/>
      <c r="K24" s="42"/>
      <c r="L24" s="42"/>
      <c r="M24" s="42"/>
      <c r="N24" s="42"/>
      <c r="O24" s="42"/>
      <c r="P24" s="43"/>
      <c r="Q24" s="40"/>
      <c r="R24" s="42"/>
      <c r="S24" s="43"/>
      <c r="T24" s="42"/>
      <c r="U24" s="42"/>
      <c r="V24" s="42"/>
      <c r="W24" s="43"/>
      <c r="AA24" s="253"/>
      <c r="AB24" s="253"/>
      <c r="AC24" s="253"/>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2">
      <c r="A25" s="215" t="s">
        <v>253</v>
      </c>
      <c r="B25" s="33" t="s">
        <v>141</v>
      </c>
      <c r="C25" s="46" t="s">
        <v>270</v>
      </c>
      <c r="D25" s="47"/>
      <c r="E25" s="196" t="s">
        <v>135</v>
      </c>
      <c r="F25" s="37">
        <f>IF(E25="","",MATCH(E25,AF25:BB25,0))</f>
        <v>1</v>
      </c>
      <c r="H25" s="48" t="s">
        <v>260</v>
      </c>
      <c r="P25" s="51"/>
      <c r="Q25" s="47"/>
      <c r="R25" s="32" t="str">
        <f>IF(F25="","",INDEX(AF26:BB26,1,F25))</f>
        <v>無記号</v>
      </c>
      <c r="S25" s="51"/>
      <c r="T25" s="37" t="str">
        <f>IF(R25="","",IF(R25="無記号","",R25))</f>
        <v/>
      </c>
      <c r="U25" s="32" t="str">
        <f>IF(F25="","",INDEX(AF26:BB26,1,F25))</f>
        <v>無記号</v>
      </c>
      <c r="V25" s="37" t="str">
        <f>IF(U25="","",IF(U25="無記号","",U25))</f>
        <v/>
      </c>
      <c r="W25" s="51"/>
      <c r="AA25" s="253"/>
      <c r="AB25" s="253"/>
      <c r="AC25" s="253"/>
      <c r="AF25" s="38" t="s">
        <v>135</v>
      </c>
      <c r="AG25" s="38" t="s">
        <v>136</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2">
      <c r="A26" s="71"/>
      <c r="B26" s="24"/>
      <c r="C26" s="81" t="s">
        <v>258</v>
      </c>
      <c r="D26" s="53"/>
      <c r="E26" s="362" t="str">
        <f>IF(AND(OR(R10="1",R10="■"),R25="-X90"),$AB$26,"")</f>
        <v/>
      </c>
      <c r="F26" s="54"/>
      <c r="G26" s="54"/>
      <c r="H26" s="199" t="s">
        <v>259</v>
      </c>
      <c r="I26" s="54"/>
      <c r="J26" s="54"/>
      <c r="K26" s="54"/>
      <c r="L26" s="54"/>
      <c r="M26" s="54"/>
      <c r="N26" s="54"/>
      <c r="O26" s="54"/>
      <c r="P26" s="55"/>
      <c r="Q26" s="53"/>
      <c r="R26" s="78"/>
      <c r="S26" s="79"/>
      <c r="T26" s="78"/>
      <c r="U26" s="78"/>
      <c r="V26" s="54"/>
      <c r="W26" s="55"/>
      <c r="AA26" s="253" t="s">
        <v>325</v>
      </c>
      <c r="AB26" s="253" t="s">
        <v>669</v>
      </c>
      <c r="AC26" s="253"/>
      <c r="AF26" s="38" t="s">
        <v>116</v>
      </c>
      <c r="AG26" s="352" t="s">
        <v>391</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2">
      <c r="A27" s="71"/>
      <c r="B27" s="24"/>
      <c r="C27" s="38"/>
      <c r="E27" s="12"/>
      <c r="R27" s="24"/>
      <c r="S27" s="24"/>
      <c r="T27" s="24"/>
      <c r="U27" s="24"/>
      <c r="AA27" s="253"/>
      <c r="AB27" s="253"/>
      <c r="AC27" s="253"/>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2">
      <c r="A28" s="71"/>
      <c r="B28" s="59" t="s">
        <v>16</v>
      </c>
      <c r="C28" s="38" t="s">
        <v>4</v>
      </c>
      <c r="E28" s="12"/>
      <c r="R28" s="24" t="s">
        <v>29</v>
      </c>
      <c r="S28" s="24"/>
      <c r="T28" s="37" t="str">
        <f>IF(R28="","",IF(R28="無記号","",R28))</f>
        <v>SY</v>
      </c>
      <c r="U28" s="24" t="s">
        <v>29</v>
      </c>
      <c r="V28" s="37" t="str">
        <f>IF(U28="","",IF(U28="無記号","",U28))</f>
        <v>SY</v>
      </c>
      <c r="AA28" s="253"/>
      <c r="AB28" s="253"/>
      <c r="AC28" s="253"/>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2">
      <c r="A29" s="71"/>
      <c r="B29" s="24"/>
      <c r="C29" s="38"/>
      <c r="E29" s="12"/>
      <c r="R29" s="24"/>
      <c r="S29" s="24"/>
      <c r="T29" s="24"/>
      <c r="U29" s="24"/>
      <c r="V29" s="24"/>
      <c r="AA29" s="253"/>
      <c r="AB29" s="253"/>
      <c r="AC29" s="253"/>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2">
      <c r="A30" s="71"/>
      <c r="B30" s="24"/>
      <c r="C30" s="38"/>
      <c r="E30" s="12"/>
      <c r="R30" s="24"/>
      <c r="S30" s="24"/>
      <c r="T30" s="24"/>
      <c r="U30" s="24"/>
      <c r="V30" s="24"/>
      <c r="AA30" s="253"/>
      <c r="AB30" s="253"/>
      <c r="AC30" s="253"/>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2">
      <c r="A31" s="71"/>
      <c r="B31" s="59" t="s">
        <v>17</v>
      </c>
      <c r="C31" s="38" t="s">
        <v>5</v>
      </c>
      <c r="E31" s="12"/>
      <c r="R31" s="24">
        <v>5</v>
      </c>
      <c r="S31" s="24"/>
      <c r="T31" s="37">
        <f>IF(R31="","",IF(R31="無記号","",R31))</f>
        <v>5</v>
      </c>
      <c r="U31" s="24">
        <v>7</v>
      </c>
      <c r="V31" s="37">
        <f>IF(U31="","",IF(U31="無記号","",U31))</f>
        <v>7</v>
      </c>
      <c r="AA31" s="253"/>
      <c r="AB31" s="253"/>
      <c r="AC31" s="253"/>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2">
      <c r="A32" s="71"/>
      <c r="B32" s="24"/>
      <c r="C32" s="38"/>
      <c r="E32" s="12"/>
      <c r="R32" s="24"/>
      <c r="S32" s="24"/>
      <c r="T32" s="24"/>
      <c r="U32" s="24"/>
      <c r="V32" s="24"/>
      <c r="AA32" s="253"/>
      <c r="AB32" s="253"/>
      <c r="AC32" s="253"/>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2">
      <c r="A33" s="71"/>
      <c r="B33" s="24"/>
      <c r="C33" s="38"/>
      <c r="E33" s="12"/>
      <c r="R33" s="24"/>
      <c r="S33" s="24"/>
      <c r="T33" s="24"/>
      <c r="U33" s="24"/>
      <c r="AA33" s="253"/>
      <c r="AB33" s="253"/>
      <c r="AC33" s="253"/>
      <c r="AF33" s="38"/>
      <c r="AG33" s="350"/>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2">
      <c r="A34" s="71"/>
      <c r="B34" s="24"/>
      <c r="C34" s="38"/>
      <c r="E34" s="12"/>
      <c r="R34" s="24"/>
      <c r="S34" s="24"/>
      <c r="U34" s="24"/>
      <c r="AA34" s="253"/>
      <c r="AB34" s="253"/>
      <c r="AC34" s="253"/>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2">
      <c r="A35" s="71"/>
      <c r="B35" s="24"/>
      <c r="C35" s="38"/>
      <c r="E35" s="12"/>
      <c r="R35" s="24"/>
      <c r="S35" s="24"/>
      <c r="T35" s="24"/>
      <c r="U35" s="24"/>
      <c r="AA35" s="253"/>
      <c r="AB35" s="253"/>
      <c r="AC35" s="253"/>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2"/>
    <row r="37" spans="1:58" ht="16.5" hidden="1" customHeight="1" x14ac:dyDescent="0.2"/>
    <row r="38" spans="1:58" ht="16.5" hidden="1" customHeight="1" x14ac:dyDescent="0.2"/>
    <row r="39" spans="1:58" s="37" customFormat="1" ht="16.5" customHeight="1" x14ac:dyDescent="0.2">
      <c r="A39" s="37">
        <v>8</v>
      </c>
      <c r="B39" s="24"/>
      <c r="C39" s="214" t="s">
        <v>266</v>
      </c>
      <c r="D39" s="40"/>
      <c r="E39" s="82"/>
      <c r="F39" s="42"/>
      <c r="G39" s="42"/>
      <c r="H39" s="40"/>
      <c r="I39" s="42"/>
      <c r="J39" s="42"/>
      <c r="K39" s="42"/>
      <c r="L39" s="42"/>
      <c r="M39" s="42"/>
      <c r="N39" s="42"/>
      <c r="O39" s="42"/>
      <c r="P39" s="43"/>
      <c r="Q39" s="40"/>
      <c r="R39" s="76"/>
      <c r="S39" s="77"/>
      <c r="T39" s="76"/>
      <c r="U39" s="76"/>
      <c r="V39" s="76"/>
      <c r="W39" s="43"/>
      <c r="AA39" s="253"/>
      <c r="AB39" s="253"/>
      <c r="AC39" s="253"/>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2">
      <c r="A40" s="215" t="s">
        <v>253</v>
      </c>
      <c r="B40" s="29" t="s">
        <v>371</v>
      </c>
      <c r="C40" s="46" t="s">
        <v>231</v>
      </c>
      <c r="D40" s="47"/>
      <c r="E40" s="94" t="s">
        <v>384</v>
      </c>
      <c r="H40" s="47"/>
      <c r="P40" s="51"/>
      <c r="Q40" s="47"/>
      <c r="R40" s="32" t="s">
        <v>137</v>
      </c>
      <c r="S40" s="51"/>
      <c r="T40" s="37" t="s">
        <v>137</v>
      </c>
      <c r="U40" s="32" t="s">
        <v>137</v>
      </c>
      <c r="V40" s="37" t="s">
        <v>137</v>
      </c>
      <c r="W40" s="51"/>
      <c r="AA40" s="253"/>
      <c r="AB40" s="253"/>
      <c r="AC40" s="253"/>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2">
      <c r="A41" s="71"/>
      <c r="B41" s="24"/>
      <c r="C41" s="52"/>
      <c r="D41" s="53"/>
      <c r="E41" s="80"/>
      <c r="F41" s="54"/>
      <c r="G41" s="54"/>
      <c r="H41" s="53"/>
      <c r="I41" s="54"/>
      <c r="J41" s="54"/>
      <c r="K41" s="54"/>
      <c r="L41" s="54"/>
      <c r="M41" s="54"/>
      <c r="N41" s="54"/>
      <c r="O41" s="54"/>
      <c r="P41" s="55"/>
      <c r="Q41" s="53"/>
      <c r="R41" s="78"/>
      <c r="S41" s="79"/>
      <c r="T41" s="78"/>
      <c r="U41" s="78"/>
      <c r="V41" s="78"/>
      <c r="W41" s="55"/>
      <c r="AA41" s="253"/>
      <c r="AB41" s="253"/>
      <c r="AC41" s="253"/>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2">
      <c r="A42" s="71"/>
      <c r="B42" s="24"/>
      <c r="C42" s="38"/>
      <c r="E42" s="12"/>
      <c r="R42" s="24"/>
      <c r="S42" s="24"/>
      <c r="T42" s="24"/>
      <c r="U42" s="24"/>
      <c r="V42" s="24"/>
      <c r="AA42" s="253"/>
      <c r="AB42" s="253"/>
      <c r="AC42" s="253"/>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2">
      <c r="A43" s="71"/>
      <c r="B43" s="59" t="s">
        <v>408</v>
      </c>
      <c r="C43" s="38" t="s">
        <v>30</v>
      </c>
      <c r="E43" s="12"/>
      <c r="R43" s="24">
        <v>0</v>
      </c>
      <c r="S43" s="24"/>
      <c r="T43" s="37">
        <f>IF(R43="","",IF(R43="無記号","",R43))</f>
        <v>0</v>
      </c>
      <c r="U43" s="24">
        <v>3</v>
      </c>
      <c r="V43" s="37">
        <f>IF(U43="","",IF(U43="無記号","",U43))</f>
        <v>3</v>
      </c>
      <c r="AA43" s="253"/>
      <c r="AB43" s="253"/>
      <c r="AC43" s="253"/>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2">
      <c r="A44" s="71"/>
      <c r="B44" s="24"/>
      <c r="C44" s="38"/>
      <c r="E44" s="12"/>
      <c r="R44" s="24"/>
      <c r="S44" s="24"/>
      <c r="T44" s="24"/>
      <c r="U44" s="24"/>
      <c r="V44" s="24"/>
      <c r="AA44" s="253"/>
      <c r="AB44" s="253"/>
      <c r="AC44" s="253"/>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14"/>
      <c r="D45" s="40"/>
      <c r="E45" s="200"/>
      <c r="F45" s="42"/>
      <c r="G45" s="43"/>
      <c r="H45" s="40"/>
      <c r="I45" s="42"/>
      <c r="J45" s="42"/>
      <c r="K45" s="42"/>
      <c r="L45" s="42"/>
      <c r="M45" s="42"/>
      <c r="N45" s="42"/>
      <c r="O45" s="42"/>
      <c r="P45" s="43"/>
      <c r="Q45" s="40"/>
      <c r="R45" s="76"/>
      <c r="S45" s="77"/>
      <c r="T45" s="76"/>
      <c r="U45" s="76"/>
      <c r="V45" s="76"/>
      <c r="W45" s="43"/>
      <c r="AA45" s="253"/>
      <c r="AB45" s="253"/>
      <c r="AC45" s="253"/>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15" t="s">
        <v>253</v>
      </c>
      <c r="B46" s="29" t="s">
        <v>372</v>
      </c>
      <c r="C46" s="46"/>
      <c r="D46" s="47"/>
      <c r="E46" s="94"/>
      <c r="G46" s="51"/>
      <c r="H46" s="47"/>
      <c r="L46" s="58"/>
      <c r="P46" s="51"/>
      <c r="Q46" s="47"/>
      <c r="R46" s="32" t="s">
        <v>409</v>
      </c>
      <c r="S46" s="51"/>
      <c r="T46" s="37" t="s">
        <v>409</v>
      </c>
      <c r="U46" s="32" t="s">
        <v>409</v>
      </c>
      <c r="V46" s="37" t="s">
        <v>447</v>
      </c>
      <c r="W46" s="51"/>
      <c r="AA46" s="253"/>
      <c r="AB46" s="253"/>
      <c r="AC46" s="253"/>
      <c r="AF46" s="38" t="s">
        <v>122</v>
      </c>
      <c r="AG46" s="38" t="s">
        <v>392</v>
      </c>
      <c r="AH46" s="38" t="s">
        <v>255</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2">
      <c r="A47" s="71"/>
      <c r="B47" s="24"/>
      <c r="C47" s="52"/>
      <c r="D47" s="53"/>
      <c r="E47" s="54"/>
      <c r="F47" s="54"/>
      <c r="G47" s="55"/>
      <c r="H47" s="53"/>
      <c r="I47" s="54"/>
      <c r="J47" s="54"/>
      <c r="K47" s="54"/>
      <c r="L47" s="83"/>
      <c r="M47" s="54"/>
      <c r="N47" s="54"/>
      <c r="O47" s="54"/>
      <c r="P47" s="55"/>
      <c r="Q47" s="53"/>
      <c r="R47" s="78"/>
      <c r="S47" s="79"/>
      <c r="T47" s="78"/>
      <c r="U47" s="78"/>
      <c r="V47" s="78"/>
      <c r="W47" s="55"/>
      <c r="AA47" s="253"/>
      <c r="AB47" s="253"/>
      <c r="AC47" s="253"/>
      <c r="AF47" s="352" t="s">
        <v>393</v>
      </c>
      <c r="AG47" s="352" t="s">
        <v>394</v>
      </c>
      <c r="AH47" s="37" t="s">
        <v>322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2">
      <c r="A48" s="37">
        <v>9</v>
      </c>
      <c r="B48" s="24"/>
      <c r="C48" s="214" t="s">
        <v>266</v>
      </c>
      <c r="D48" s="40"/>
      <c r="E48" s="82"/>
      <c r="F48" s="42"/>
      <c r="G48" s="43"/>
      <c r="H48" s="40"/>
      <c r="I48" s="42"/>
      <c r="J48" s="42"/>
      <c r="K48" s="42"/>
      <c r="L48" s="42"/>
      <c r="M48" s="42"/>
      <c r="N48" s="42"/>
      <c r="O48" s="42"/>
      <c r="P48" s="43"/>
      <c r="Q48" s="40"/>
      <c r="R48" s="76"/>
      <c r="S48" s="77"/>
      <c r="T48" s="76"/>
      <c r="U48" s="76"/>
      <c r="V48" s="76"/>
      <c r="W48" s="15"/>
      <c r="Y48" s="1"/>
      <c r="Z48" s="1"/>
      <c r="AA48" s="351"/>
      <c r="AB48" s="351"/>
      <c r="AC48" s="253"/>
      <c r="AF48" s="350"/>
      <c r="AG48" s="350"/>
      <c r="AH48" s="350"/>
      <c r="AI48" s="350"/>
      <c r="AJ48" s="350"/>
      <c r="AK48" s="350"/>
      <c r="AL48" s="350"/>
      <c r="AM48" s="350"/>
      <c r="AN48" s="350"/>
      <c r="AO48" s="350"/>
      <c r="AP48" s="350"/>
      <c r="AQ48" s="350"/>
      <c r="AR48" s="350"/>
      <c r="AS48" s="350"/>
      <c r="AT48" s="350"/>
      <c r="AU48" s="350"/>
      <c r="AV48" s="38"/>
      <c r="AW48" s="38"/>
      <c r="AX48" s="38"/>
      <c r="AY48" s="38"/>
      <c r="AZ48" s="38"/>
      <c r="BA48" s="38"/>
      <c r="BB48" s="38"/>
      <c r="BC48" s="38"/>
      <c r="BD48" s="38"/>
      <c r="BE48" s="38"/>
      <c r="BF48" s="38"/>
    </row>
    <row r="49" spans="1:58" s="37" customFormat="1" ht="16.5" customHeight="1" x14ac:dyDescent="0.2">
      <c r="A49" s="215" t="s">
        <v>253</v>
      </c>
      <c r="B49" s="29" t="s">
        <v>415</v>
      </c>
      <c r="C49" s="46" t="s">
        <v>423</v>
      </c>
      <c r="D49" s="47"/>
      <c r="E49" s="94" t="s">
        <v>384</v>
      </c>
      <c r="F49" s="37" t="e">
        <f>IF(E49="","",MATCH(E49,AF49:BB49,0))</f>
        <v>#N/A</v>
      </c>
      <c r="G49" s="51"/>
      <c r="H49" s="47"/>
      <c r="P49" s="51"/>
      <c r="Q49" s="47"/>
      <c r="S49" s="51"/>
      <c r="U49" s="32" t="s">
        <v>137</v>
      </c>
      <c r="V49" s="37" t="s">
        <v>137</v>
      </c>
      <c r="W49" s="16"/>
      <c r="Y49" s="1"/>
      <c r="Z49" s="1"/>
      <c r="AA49" s="351"/>
      <c r="AB49" s="351"/>
      <c r="AC49" s="253"/>
      <c r="AF49" s="38" t="s">
        <v>426</v>
      </c>
      <c r="AG49" s="38" t="s">
        <v>101</v>
      </c>
      <c r="AH49" s="38" t="s">
        <v>102</v>
      </c>
      <c r="AI49" s="38" t="s">
        <v>103</v>
      </c>
      <c r="AJ49" s="38" t="s">
        <v>104</v>
      </c>
      <c r="AK49" s="38" t="s">
        <v>109</v>
      </c>
      <c r="AL49" s="38" t="s">
        <v>110</v>
      </c>
      <c r="AM49" s="38" t="s">
        <v>111</v>
      </c>
      <c r="AN49" s="38" t="s">
        <v>138</v>
      </c>
      <c r="AR49" s="38"/>
      <c r="AS49" s="38"/>
      <c r="AT49" s="38"/>
      <c r="AU49" s="38"/>
      <c r="AV49" s="38"/>
      <c r="AW49" s="38"/>
      <c r="AX49" s="38"/>
      <c r="AY49" s="38"/>
      <c r="AZ49" s="38"/>
      <c r="BA49" s="38"/>
      <c r="BB49" s="38"/>
      <c r="BC49" s="38"/>
      <c r="BD49" s="38"/>
      <c r="BE49" s="38"/>
      <c r="BF49" s="38"/>
    </row>
    <row r="50" spans="1:58" s="37" customFormat="1" ht="164.25" customHeight="1" x14ac:dyDescent="0.2">
      <c r="A50" s="71"/>
      <c r="C50" s="52"/>
      <c r="D50" s="53"/>
      <c r="E50" s="80"/>
      <c r="F50" s="54"/>
      <c r="G50" s="55"/>
      <c r="H50" s="53"/>
      <c r="I50" s="54"/>
      <c r="J50" s="54"/>
      <c r="K50" s="54"/>
      <c r="L50" s="54"/>
      <c r="M50" s="54"/>
      <c r="N50" s="54"/>
      <c r="O50" s="54"/>
      <c r="P50" s="55"/>
      <c r="Q50" s="53"/>
      <c r="R50" s="78"/>
      <c r="S50" s="79"/>
      <c r="T50" s="78"/>
      <c r="U50" s="78"/>
      <c r="V50" s="78"/>
      <c r="W50" s="14"/>
      <c r="Y50" s="1"/>
      <c r="Z50" s="1"/>
      <c r="AA50" s="351"/>
      <c r="AB50" s="351"/>
      <c r="AC50" s="253"/>
      <c r="AF50" s="38" t="s">
        <v>396</v>
      </c>
      <c r="AG50" s="350" t="s">
        <v>397</v>
      </c>
      <c r="AH50" s="350" t="s">
        <v>398</v>
      </c>
      <c r="AI50" s="350" t="s">
        <v>399</v>
      </c>
      <c r="AJ50" s="350" t="s">
        <v>400</v>
      </c>
      <c r="AK50" s="350" t="s">
        <v>401</v>
      </c>
      <c r="AL50" s="350" t="s">
        <v>402</v>
      </c>
      <c r="AM50" s="350" t="s">
        <v>403</v>
      </c>
      <c r="AN50" s="37" t="s">
        <v>322</v>
      </c>
      <c r="AR50" s="350"/>
      <c r="AS50" s="350"/>
      <c r="AT50" s="350"/>
      <c r="AU50" s="350"/>
      <c r="AV50" s="38"/>
      <c r="AW50" s="38"/>
      <c r="AX50" s="38"/>
      <c r="AY50" s="38"/>
      <c r="AZ50" s="38"/>
      <c r="BA50" s="38"/>
      <c r="BB50" s="38"/>
      <c r="BC50" s="38"/>
      <c r="BD50" s="38"/>
      <c r="BE50" s="38"/>
      <c r="BF50" s="38"/>
    </row>
    <row r="51" spans="1:58" s="37" customFormat="1" ht="16.5" customHeight="1" x14ac:dyDescent="0.15">
      <c r="A51" s="37">
        <v>10</v>
      </c>
      <c r="B51" s="24"/>
      <c r="C51" s="212" t="s">
        <v>267</v>
      </c>
      <c r="D51" s="40"/>
      <c r="E51" s="200"/>
      <c r="F51" s="42"/>
      <c r="G51" s="43"/>
      <c r="H51" s="40"/>
      <c r="I51" s="42"/>
      <c r="J51" s="42"/>
      <c r="K51" s="42"/>
      <c r="L51" s="42"/>
      <c r="M51" s="42"/>
      <c r="N51" s="42"/>
      <c r="O51" s="42"/>
      <c r="P51" s="43"/>
      <c r="Q51" s="40"/>
      <c r="R51" s="76"/>
      <c r="S51" s="77"/>
      <c r="T51" s="76"/>
      <c r="U51" s="76"/>
      <c r="V51" s="76"/>
      <c r="W51" s="43"/>
      <c r="AA51" s="253"/>
      <c r="AB51" s="253"/>
      <c r="AC51" s="253"/>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15" t="s">
        <v>253</v>
      </c>
      <c r="B52" s="29" t="s">
        <v>410</v>
      </c>
      <c r="C52" s="46" t="s">
        <v>31</v>
      </c>
      <c r="D52" s="47"/>
      <c r="E52" s="213" t="s">
        <v>268</v>
      </c>
      <c r="F52" s="37" t="e">
        <f>IF(E52="","",MATCH(E52,AF52:BB52,0))</f>
        <v>#N/A</v>
      </c>
      <c r="G52" s="51"/>
      <c r="H52" s="47"/>
      <c r="L52" s="58"/>
      <c r="P52" s="51"/>
      <c r="Q52" s="47"/>
      <c r="R52" s="32" t="s">
        <v>411</v>
      </c>
      <c r="S52" s="51"/>
      <c r="T52" s="37" t="s">
        <v>411</v>
      </c>
      <c r="U52" s="32" t="s">
        <v>411</v>
      </c>
      <c r="V52" s="37" t="s">
        <v>448</v>
      </c>
      <c r="W52" s="13"/>
      <c r="X52" s="353"/>
      <c r="Y52" s="353"/>
      <c r="Z52" s="353"/>
      <c r="AA52" s="351"/>
      <c r="AB52" s="351"/>
      <c r="AC52" s="351"/>
      <c r="AF52" s="38" t="s">
        <v>124</v>
      </c>
      <c r="AG52" s="38" t="s">
        <v>125</v>
      </c>
      <c r="AH52" s="38" t="s">
        <v>255</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2">
      <c r="A53" s="71"/>
      <c r="B53" s="24"/>
      <c r="C53" s="52"/>
      <c r="D53" s="53"/>
      <c r="E53" s="80"/>
      <c r="F53" s="54"/>
      <c r="G53" s="55"/>
      <c r="H53" s="53"/>
      <c r="I53" s="54"/>
      <c r="J53" s="54"/>
      <c r="K53" s="54"/>
      <c r="L53" s="83"/>
      <c r="M53" s="54"/>
      <c r="N53" s="54"/>
      <c r="O53" s="54"/>
      <c r="P53" s="55"/>
      <c r="Q53" s="53"/>
      <c r="R53" s="78"/>
      <c r="S53" s="79"/>
      <c r="T53" s="78"/>
      <c r="U53" s="78"/>
      <c r="V53" s="78"/>
      <c r="W53" s="14"/>
      <c r="Z53" s="1"/>
      <c r="AA53" s="351"/>
      <c r="AB53" s="253"/>
      <c r="AC53" s="351"/>
      <c r="AF53" s="38" t="s">
        <v>116</v>
      </c>
      <c r="AG53" s="350" t="s">
        <v>28</v>
      </c>
      <c r="AH53" s="37" t="s">
        <v>322</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12" t="s">
        <v>267</v>
      </c>
      <c r="D54" s="40"/>
      <c r="E54" s="200"/>
      <c r="F54" s="42"/>
      <c r="G54" s="43"/>
      <c r="H54" s="40"/>
      <c r="I54" s="42"/>
      <c r="J54" s="42"/>
      <c r="K54" s="42"/>
      <c r="L54" s="42"/>
      <c r="M54" s="42"/>
      <c r="N54" s="42"/>
      <c r="O54" s="42"/>
      <c r="P54" s="43"/>
      <c r="Q54" s="40"/>
      <c r="R54" s="76"/>
      <c r="S54" s="77"/>
      <c r="T54" s="76"/>
      <c r="U54" s="76"/>
      <c r="V54" s="76"/>
      <c r="W54" s="15"/>
      <c r="Z54" s="1"/>
      <c r="AA54" s="351"/>
      <c r="AB54" s="253"/>
      <c r="AC54" s="351"/>
      <c r="AF54" s="350"/>
      <c r="AG54" s="350"/>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2">
      <c r="A55" s="215" t="s">
        <v>253</v>
      </c>
      <c r="B55" s="29" t="s">
        <v>390</v>
      </c>
      <c r="C55" s="46" t="s">
        <v>219</v>
      </c>
      <c r="D55" s="47"/>
      <c r="E55" s="213" t="s">
        <v>268</v>
      </c>
      <c r="F55" s="37" t="e">
        <f>IF(E55="","",MATCH(E55,AF55:BB55,0))</f>
        <v>#N/A</v>
      </c>
      <c r="G55" s="51"/>
      <c r="H55" s="47"/>
      <c r="P55" s="51"/>
      <c r="Q55" s="47"/>
      <c r="R55" s="32" t="s">
        <v>411</v>
      </c>
      <c r="S55" s="51"/>
      <c r="T55" s="37" t="s">
        <v>411</v>
      </c>
      <c r="U55" s="32" t="s">
        <v>411</v>
      </c>
      <c r="V55" s="37" t="s">
        <v>449</v>
      </c>
      <c r="W55" s="16"/>
      <c r="AA55" s="351"/>
      <c r="AB55" s="253"/>
      <c r="AC55" s="253"/>
      <c r="AF55" s="38" t="s">
        <v>427</v>
      </c>
      <c r="AG55" s="38" t="s">
        <v>123</v>
      </c>
      <c r="AH55" s="38" t="s">
        <v>255</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2">
      <c r="A56" s="71"/>
      <c r="B56" s="24"/>
      <c r="C56" s="81" t="s">
        <v>317</v>
      </c>
      <c r="D56" s="53"/>
      <c r="E56" s="198"/>
      <c r="F56" s="54"/>
      <c r="G56" s="55"/>
      <c r="H56" s="53"/>
      <c r="I56" s="54"/>
      <c r="J56" s="54"/>
      <c r="K56" s="54"/>
      <c r="L56" s="54"/>
      <c r="M56" s="54"/>
      <c r="N56" s="54"/>
      <c r="O56" s="54"/>
      <c r="P56" s="55"/>
      <c r="Q56" s="53"/>
      <c r="R56" s="78"/>
      <c r="S56" s="79"/>
      <c r="T56" s="78"/>
      <c r="U56" s="78"/>
      <c r="V56" s="78"/>
      <c r="W56" s="14"/>
      <c r="AA56" s="351"/>
      <c r="AB56" s="253"/>
      <c r="AC56" s="253"/>
      <c r="AF56" s="38" t="s">
        <v>116</v>
      </c>
      <c r="AG56" s="38" t="s">
        <v>390</v>
      </c>
      <c r="AH56" s="37" t="s">
        <v>322</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12" t="s">
        <v>267</v>
      </c>
      <c r="D57" s="40"/>
      <c r="E57" s="200"/>
      <c r="F57" s="42"/>
      <c r="G57" s="43"/>
      <c r="H57" s="40"/>
      <c r="I57" s="42"/>
      <c r="J57" s="42"/>
      <c r="K57" s="42"/>
      <c r="L57" s="42"/>
      <c r="M57" s="42"/>
      <c r="N57" s="42"/>
      <c r="O57" s="42"/>
      <c r="P57" s="43"/>
      <c r="Q57" s="40"/>
      <c r="R57" s="76"/>
      <c r="S57" s="77"/>
      <c r="T57" s="76"/>
      <c r="U57" s="76"/>
      <c r="V57" s="76"/>
      <c r="W57" s="15"/>
      <c r="AA57" s="351"/>
      <c r="AB57" s="253"/>
      <c r="AC57" s="253"/>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2">
      <c r="A58" s="215" t="s">
        <v>253</v>
      </c>
      <c r="B58" s="29" t="s">
        <v>412</v>
      </c>
      <c r="C58" s="46" t="s">
        <v>233</v>
      </c>
      <c r="D58" s="47"/>
      <c r="E58" s="213" t="s">
        <v>268</v>
      </c>
      <c r="F58" s="37" t="e">
        <f>IF(E58="","",MATCH(E58,AF58:BB58,0))</f>
        <v>#N/A</v>
      </c>
      <c r="G58" s="51"/>
      <c r="H58" s="47"/>
      <c r="P58" s="51"/>
      <c r="Q58" s="47"/>
      <c r="R58" s="32" t="s">
        <v>411</v>
      </c>
      <c r="S58" s="51"/>
      <c r="T58" s="37" t="s">
        <v>411</v>
      </c>
      <c r="U58" s="32" t="s">
        <v>411</v>
      </c>
      <c r="V58" s="37" t="s">
        <v>449</v>
      </c>
      <c r="W58" s="16"/>
      <c r="Y58" s="1"/>
      <c r="Z58" s="1"/>
      <c r="AA58" s="351"/>
      <c r="AB58" s="253"/>
      <c r="AC58" s="253"/>
      <c r="AF58" s="38" t="s">
        <v>128</v>
      </c>
      <c r="AG58" s="38" t="s">
        <v>127</v>
      </c>
      <c r="AH58" s="38" t="s">
        <v>126</v>
      </c>
      <c r="AI58" s="38" t="s">
        <v>255</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2">
      <c r="A59" s="71"/>
      <c r="B59" s="24"/>
      <c r="C59" s="52"/>
      <c r="D59" s="53"/>
      <c r="E59" s="198"/>
      <c r="F59" s="54"/>
      <c r="G59" s="55"/>
      <c r="H59" s="53"/>
      <c r="I59" s="54"/>
      <c r="J59" s="54"/>
      <c r="K59" s="54"/>
      <c r="L59" s="54"/>
      <c r="M59" s="54"/>
      <c r="N59" s="54"/>
      <c r="O59" s="54"/>
      <c r="P59" s="55"/>
      <c r="Q59" s="53"/>
      <c r="R59" s="78"/>
      <c r="S59" s="79"/>
      <c r="T59" s="78"/>
      <c r="U59" s="78"/>
      <c r="V59" s="78"/>
      <c r="W59" s="14"/>
      <c r="Y59" s="1"/>
      <c r="Z59" s="1"/>
      <c r="AA59" s="351"/>
      <c r="AB59" s="253"/>
      <c r="AC59" s="253"/>
      <c r="AF59" s="38" t="s">
        <v>116</v>
      </c>
      <c r="AG59" s="38" t="s">
        <v>16</v>
      </c>
      <c r="AH59" s="38" t="s">
        <v>23</v>
      </c>
      <c r="AI59" s="37" t="s">
        <v>322</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12" t="s">
        <v>267</v>
      </c>
      <c r="D60" s="40"/>
      <c r="E60" s="200"/>
      <c r="F60" s="42"/>
      <c r="G60" s="43"/>
      <c r="H60" s="40"/>
      <c r="I60" s="42"/>
      <c r="J60" s="42"/>
      <c r="K60" s="42"/>
      <c r="L60" s="42"/>
      <c r="M60" s="42"/>
      <c r="N60" s="42"/>
      <c r="O60" s="42"/>
      <c r="P60" s="43"/>
      <c r="Q60" s="40"/>
      <c r="R60" s="76"/>
      <c r="S60" s="77"/>
      <c r="T60" s="76"/>
      <c r="U60" s="76"/>
      <c r="V60" s="76"/>
      <c r="W60" s="15"/>
      <c r="Y60" s="1"/>
      <c r="Z60" s="1"/>
      <c r="AA60" s="351"/>
      <c r="AB60" s="253"/>
      <c r="AC60" s="253"/>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2">
      <c r="A61" s="71"/>
      <c r="B61" s="29" t="s">
        <v>389</v>
      </c>
      <c r="C61" s="46" t="s">
        <v>32</v>
      </c>
      <c r="D61" s="47"/>
      <c r="E61" s="213" t="s">
        <v>268</v>
      </c>
      <c r="F61" s="37" t="e">
        <f>IF(E61="","",MATCH(E61,AF61:BB61,0))</f>
        <v>#N/A</v>
      </c>
      <c r="G61" s="51"/>
      <c r="H61" s="47"/>
      <c r="P61" s="51"/>
      <c r="Q61" s="47"/>
      <c r="R61" s="32" t="s">
        <v>411</v>
      </c>
      <c r="S61" s="51"/>
      <c r="T61" s="37" t="s">
        <v>411</v>
      </c>
      <c r="U61" s="32" t="s">
        <v>411</v>
      </c>
      <c r="V61" s="37" t="s">
        <v>449</v>
      </c>
      <c r="W61" s="16"/>
      <c r="Y61" s="1"/>
      <c r="Z61" s="1"/>
      <c r="AA61" s="351"/>
      <c r="AB61" s="253"/>
      <c r="AC61" s="253"/>
      <c r="AF61" s="38" t="s">
        <v>77</v>
      </c>
      <c r="AG61" s="38" t="s">
        <v>129</v>
      </c>
      <c r="AH61" s="38" t="s">
        <v>255</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2">
      <c r="A62" s="71"/>
      <c r="B62" s="24"/>
      <c r="C62" s="52"/>
      <c r="D62" s="53"/>
      <c r="E62" s="198"/>
      <c r="F62" s="54"/>
      <c r="G62" s="55"/>
      <c r="H62" s="53"/>
      <c r="I62" s="54"/>
      <c r="J62" s="54"/>
      <c r="K62" s="54"/>
      <c r="L62" s="54"/>
      <c r="M62" s="54"/>
      <c r="N62" s="54"/>
      <c r="O62" s="54"/>
      <c r="P62" s="55"/>
      <c r="Q62" s="53"/>
      <c r="R62" s="78"/>
      <c r="S62" s="79"/>
      <c r="T62" s="78"/>
      <c r="U62" s="78"/>
      <c r="V62" s="78"/>
      <c r="W62" s="14"/>
      <c r="Y62" s="1"/>
      <c r="Z62" s="1"/>
      <c r="AA62" s="351"/>
      <c r="AB62" s="253"/>
      <c r="AC62" s="253"/>
      <c r="AF62" s="38" t="s">
        <v>116</v>
      </c>
      <c r="AG62" s="38" t="s">
        <v>141</v>
      </c>
      <c r="AH62" s="37" t="s">
        <v>322</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2">
      <c r="A63" s="71"/>
      <c r="B63" s="24"/>
      <c r="C63" s="38"/>
      <c r="E63" s="12"/>
      <c r="R63" s="24"/>
      <c r="S63" s="24"/>
      <c r="T63" s="24"/>
      <c r="U63" s="24"/>
      <c r="V63" s="24"/>
      <c r="W63" s="1"/>
      <c r="Y63" s="1"/>
      <c r="Z63" s="1"/>
      <c r="AA63" s="351"/>
      <c r="AB63" s="253"/>
      <c r="AC63" s="253"/>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2">
      <c r="A64" s="71"/>
      <c r="C64" s="38"/>
      <c r="E64" s="12"/>
      <c r="R64" s="24" t="s">
        <v>395</v>
      </c>
      <c r="S64" s="24"/>
      <c r="T64" s="37" t="s">
        <v>395</v>
      </c>
      <c r="U64" s="24" t="s">
        <v>395</v>
      </c>
      <c r="V64" s="37" t="s">
        <v>395</v>
      </c>
      <c r="W64" s="1"/>
      <c r="Y64" s="1"/>
      <c r="Z64" s="1"/>
      <c r="AA64" s="351"/>
      <c r="AB64" s="253"/>
      <c r="AC64" s="253"/>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2">
      <c r="A65" s="71"/>
      <c r="B65" s="24"/>
      <c r="C65" s="38"/>
      <c r="E65" s="12"/>
      <c r="R65" s="24"/>
      <c r="S65" s="24"/>
      <c r="T65" s="24"/>
      <c r="U65" s="24"/>
      <c r="V65" s="24"/>
      <c r="W65" s="1"/>
      <c r="Y65" s="1"/>
      <c r="Z65" s="1"/>
      <c r="AA65" s="351"/>
      <c r="AB65" s="253"/>
      <c r="AC65" s="253"/>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2"/>
    <row r="70" spans="1:58" ht="16.5" hidden="1" customHeight="1" x14ac:dyDescent="0.2"/>
    <row r="71" spans="1:58" ht="16.5" hidden="1" customHeight="1" x14ac:dyDescent="0.2"/>
    <row r="72" spans="1:58" ht="16.5" hidden="1" customHeight="1" x14ac:dyDescent="0.2"/>
    <row r="73" spans="1:58" ht="16.5" hidden="1" customHeight="1" x14ac:dyDescent="0.2"/>
    <row r="74" spans="1:58" ht="16.5" hidden="1" customHeight="1" x14ac:dyDescent="0.2"/>
    <row r="75" spans="1:58" s="37" customFormat="1" ht="16.5" hidden="1" customHeight="1" x14ac:dyDescent="0.2">
      <c r="A75" s="71"/>
      <c r="B75" s="24"/>
      <c r="C75" s="38"/>
      <c r="E75" s="12"/>
      <c r="R75" s="24"/>
      <c r="S75" s="24"/>
      <c r="T75" s="24"/>
      <c r="U75" s="24"/>
      <c r="V75" s="24"/>
      <c r="W75" s="1"/>
      <c r="Y75" s="1"/>
      <c r="Z75" s="1"/>
      <c r="AA75" s="351"/>
      <c r="AB75" s="253"/>
      <c r="AC75" s="253"/>
      <c r="AF75" s="38"/>
      <c r="AG75" s="350"/>
      <c r="AH75" s="350"/>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2">
      <c r="A76" s="71"/>
      <c r="B76" s="59" t="s">
        <v>413</v>
      </c>
      <c r="C76" s="38" t="s">
        <v>33</v>
      </c>
      <c r="E76" s="12"/>
      <c r="F76" s="37" t="str">
        <f>IF(E76="","",MATCH(E76,AF76:BB76,0))</f>
        <v/>
      </c>
      <c r="R76" s="24">
        <v>1</v>
      </c>
      <c r="S76" s="24"/>
      <c r="T76" s="37">
        <f>IF(R76="","",IF(R76="無記号","",R76))</f>
        <v>1</v>
      </c>
      <c r="U76" s="24">
        <v>1</v>
      </c>
      <c r="V76" s="37">
        <f>IF(U76="","",IF(U76="無記号","",U76))</f>
        <v>1</v>
      </c>
      <c r="W76" s="1"/>
      <c r="Y76" s="1"/>
      <c r="Z76" s="1"/>
      <c r="AA76" s="351"/>
      <c r="AB76" s="253"/>
      <c r="AC76" s="253"/>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2">
      <c r="A77" s="71"/>
      <c r="B77" s="24"/>
      <c r="C77" s="38"/>
      <c r="E77" s="12"/>
      <c r="R77" s="24"/>
      <c r="S77" s="24"/>
      <c r="T77" s="24"/>
      <c r="U77" s="24"/>
      <c r="V77" s="24"/>
      <c r="W77" s="1"/>
      <c r="Y77" s="1"/>
      <c r="Z77" s="1"/>
      <c r="AA77" s="351"/>
      <c r="AB77" s="351"/>
      <c r="AC77" s="253"/>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2">
      <c r="A78" s="71"/>
      <c r="B78" s="24"/>
      <c r="C78" s="38"/>
      <c r="E78" s="201"/>
      <c r="R78" s="24"/>
      <c r="S78" s="24"/>
      <c r="T78" s="24"/>
      <c r="U78" s="24"/>
      <c r="V78" s="24"/>
      <c r="W78" s="1"/>
      <c r="Y78" s="1"/>
      <c r="Z78" s="1"/>
      <c r="AA78" s="351"/>
      <c r="AB78" s="351"/>
      <c r="AC78" s="253"/>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2">
      <c r="A79" s="71"/>
      <c r="C79" s="38"/>
      <c r="E79" s="91"/>
      <c r="F79" s="37" t="str">
        <f>IF(E79="","",MATCH(E79,AG49:BB49,0))</f>
        <v/>
      </c>
      <c r="R79" s="24"/>
      <c r="S79" s="24"/>
      <c r="U79" s="24" t="s">
        <v>414</v>
      </c>
      <c r="V79" s="37" t="str">
        <f>IF(U79="","",IF(U79="無記号","",U79))</f>
        <v>-</v>
      </c>
      <c r="W79" s="1"/>
      <c r="Y79" s="1"/>
      <c r="Z79" s="1"/>
      <c r="AA79" s="351"/>
      <c r="AB79" s="351"/>
      <c r="AC79" s="253"/>
      <c r="BC79" s="38"/>
      <c r="BD79" s="38"/>
      <c r="BE79" s="38"/>
      <c r="BF79" s="38"/>
    </row>
    <row r="80" spans="1:58" s="37" customFormat="1" ht="16.5" hidden="1" customHeight="1" x14ac:dyDescent="0.2">
      <c r="A80" s="71"/>
      <c r="B80" s="24"/>
      <c r="C80" s="38"/>
      <c r="E80" s="12"/>
      <c r="R80" s="24"/>
      <c r="S80" s="24"/>
      <c r="T80" s="24"/>
      <c r="U80" s="24"/>
      <c r="V80" s="24"/>
      <c r="W80" s="1"/>
      <c r="Y80" s="1"/>
      <c r="Z80" s="1"/>
      <c r="AA80" s="351"/>
      <c r="AB80" s="351"/>
      <c r="AC80" s="253"/>
      <c r="BC80" s="38"/>
      <c r="BD80" s="38"/>
      <c r="BE80" s="38"/>
      <c r="BF80" s="38"/>
    </row>
    <row r="81" spans="1:58" ht="16.5" hidden="1" customHeight="1" x14ac:dyDescent="0.2"/>
    <row r="82" spans="1:58" ht="16.5" hidden="1" customHeight="1" x14ac:dyDescent="0.2"/>
    <row r="83" spans="1:58" ht="16.5" hidden="1" customHeight="1" x14ac:dyDescent="0.2"/>
    <row r="84" spans="1:58" s="37" customFormat="1" ht="16.5" hidden="1" customHeight="1" x14ac:dyDescent="0.2">
      <c r="A84" s="71"/>
      <c r="B84" s="24"/>
      <c r="C84" s="38"/>
      <c r="E84" s="12"/>
      <c r="R84" s="24"/>
      <c r="S84" s="24"/>
      <c r="T84" s="24"/>
      <c r="U84" s="24"/>
      <c r="V84" s="24"/>
      <c r="W84" s="1"/>
      <c r="Y84" s="1"/>
      <c r="Z84" s="1"/>
      <c r="AA84" s="351"/>
      <c r="AB84" s="351"/>
      <c r="AC84" s="253"/>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2">
      <c r="A85" s="71"/>
      <c r="B85" s="59" t="s">
        <v>416</v>
      </c>
      <c r="C85" s="38" t="s">
        <v>12</v>
      </c>
      <c r="E85" s="12" t="s">
        <v>134</v>
      </c>
      <c r="F85" s="37">
        <f>IF(E85="","",MATCH(E85,AF85:BB85,0))</f>
        <v>1</v>
      </c>
      <c r="H85" s="38" t="s">
        <v>417</v>
      </c>
      <c r="I85" s="38"/>
      <c r="J85" s="38"/>
      <c r="K85" s="38"/>
      <c r="L85" s="38"/>
      <c r="M85" s="38"/>
      <c r="N85" s="38"/>
      <c r="O85" s="38"/>
      <c r="P85" s="38"/>
      <c r="T85" s="37" t="str">
        <f>IF(R85="","",IF(R85="無記号","",R85))</f>
        <v/>
      </c>
      <c r="U85" s="37" t="str">
        <f>IF(F85="","",INDEX(AF86:BB86,1,F85))</f>
        <v>無記号</v>
      </c>
      <c r="V85" s="37" t="str">
        <f>IF(U85="","",IF(U85="無記号","",U85))</f>
        <v/>
      </c>
      <c r="W85" s="1"/>
      <c r="Y85" s="1"/>
      <c r="Z85" s="1"/>
      <c r="AA85" s="351"/>
      <c r="AB85" s="351"/>
      <c r="AC85" s="253"/>
      <c r="AF85" s="38" t="s">
        <v>428</v>
      </c>
      <c r="AG85" s="38" t="s">
        <v>21</v>
      </c>
      <c r="AH85" s="38" t="s">
        <v>429</v>
      </c>
      <c r="AI85" s="38" t="s">
        <v>430</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2">
      <c r="A86" s="71"/>
      <c r="B86" s="24"/>
      <c r="C86" s="38"/>
      <c r="E86" s="12"/>
      <c r="R86" s="24"/>
      <c r="S86" s="24"/>
      <c r="T86" s="24"/>
      <c r="U86" s="24"/>
      <c r="V86" s="24"/>
      <c r="W86" s="1"/>
      <c r="Y86" s="1"/>
      <c r="Z86" s="1"/>
      <c r="AA86" s="351"/>
      <c r="AB86" s="351"/>
      <c r="AC86" s="253"/>
      <c r="AF86" s="38" t="s">
        <v>116</v>
      </c>
      <c r="AG86" s="38" t="s">
        <v>20</v>
      </c>
      <c r="AH86" s="38" t="s">
        <v>25</v>
      </c>
      <c r="AI86" s="38" t="s">
        <v>141</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2">
      <c r="A90" s="71"/>
      <c r="B90" s="24"/>
      <c r="C90" s="38"/>
      <c r="E90" s="12"/>
      <c r="R90" s="24"/>
      <c r="S90" s="24"/>
      <c r="T90" s="24"/>
      <c r="U90" s="24"/>
      <c r="V90" s="24"/>
      <c r="W90" s="1"/>
      <c r="Y90" s="1"/>
      <c r="Z90" s="1"/>
      <c r="AA90" s="351"/>
      <c r="AB90" s="351"/>
      <c r="AC90" s="253"/>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2">
      <c r="A91" s="71"/>
      <c r="C91" s="38"/>
      <c r="E91" s="12"/>
      <c r="R91" s="24" t="str">
        <f>IF(OR(R22="",R22="無記号"),"","-")</f>
        <v/>
      </c>
      <c r="S91" s="24"/>
      <c r="T91" s="37" t="str">
        <f>IF(R91="","",IF(R91="無記号","",R91))</f>
        <v/>
      </c>
      <c r="U91" s="24" t="str">
        <f>IF(OR(U22="",U22="無記号"),"","-")</f>
        <v/>
      </c>
      <c r="V91" s="37" t="str">
        <f>IF(U91="","",IF(U91="無記号","",U91))</f>
        <v/>
      </c>
      <c r="W91" s="1"/>
      <c r="X91" s="1"/>
      <c r="Y91" s="1"/>
      <c r="Z91" s="1"/>
      <c r="AA91" s="351"/>
      <c r="AB91" s="351"/>
      <c r="AC91" s="253"/>
    </row>
    <row r="92" spans="1:58" s="37" customFormat="1" ht="16.5" customHeight="1" x14ac:dyDescent="0.2">
      <c r="A92" s="71"/>
      <c r="B92" s="24"/>
      <c r="C92" s="38"/>
      <c r="E92" s="12"/>
      <c r="R92" s="24"/>
      <c r="S92" s="24"/>
      <c r="T92" s="24"/>
      <c r="U92" s="24"/>
      <c r="V92" s="24"/>
      <c r="W92" s="1"/>
      <c r="X92" s="1"/>
      <c r="Y92" s="1"/>
      <c r="Z92" s="1"/>
      <c r="AA92" s="351"/>
      <c r="AB92" s="351"/>
      <c r="AC92" s="253"/>
    </row>
    <row r="96" spans="1:58" s="37" customFormat="1" ht="16.5" customHeight="1" x14ac:dyDescent="0.2">
      <c r="A96" s="71"/>
      <c r="C96" s="38"/>
      <c r="E96" s="12"/>
      <c r="AA96" s="253"/>
      <c r="AB96" s="253"/>
      <c r="AC96" s="253"/>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2">
      <c r="A97" s="71"/>
      <c r="B97" s="24"/>
      <c r="C97" s="38"/>
      <c r="E97" s="12"/>
      <c r="R97" s="24"/>
      <c r="S97" s="24"/>
      <c r="U97" s="24"/>
      <c r="AA97" s="253"/>
      <c r="AB97" s="253"/>
      <c r="AC97" s="253"/>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2">
      <c r="A98" s="71"/>
      <c r="C98" s="38"/>
      <c r="E98" s="12"/>
      <c r="AA98" s="253"/>
      <c r="AB98" s="253"/>
      <c r="AC98" s="253"/>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2">
      <c r="A102" s="71"/>
      <c r="B102" s="24"/>
      <c r="C102" s="38"/>
      <c r="E102" s="12"/>
      <c r="R102" s="24"/>
      <c r="S102" s="24"/>
      <c r="T102" s="24"/>
      <c r="U102" s="24"/>
      <c r="AA102" s="253"/>
      <c r="AB102" s="253"/>
      <c r="AC102" s="253"/>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2">
      <c r="A103" s="71"/>
      <c r="B103" s="24"/>
      <c r="C103" s="38"/>
      <c r="E103" s="12"/>
      <c r="R103" s="24"/>
      <c r="S103" s="24"/>
      <c r="T103" s="24"/>
      <c r="U103" s="24"/>
      <c r="AA103" s="253"/>
      <c r="AB103" s="253"/>
      <c r="AC103" s="253"/>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2">
      <c r="A104" s="71"/>
      <c r="B104" s="24"/>
      <c r="C104" s="38"/>
      <c r="E104" s="12"/>
      <c r="R104" s="24"/>
      <c r="S104" s="24"/>
      <c r="T104" s="24"/>
      <c r="U104" s="24"/>
      <c r="AA104" s="253"/>
      <c r="AB104" s="253"/>
      <c r="AC104" s="253"/>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2">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253"/>
      <c r="AB105" s="253"/>
      <c r="AC105" s="253"/>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2">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253"/>
      <c r="AB106" s="253"/>
      <c r="AC106" s="253"/>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40157480314965" right="0.78740157480314965" top="0.98425196850393704" bottom="0.98425196850393704" header="0.51181102362204722" footer="0.51181102362204722"/>
  <pageSetup paperSize="9" scale="6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4"/>
  <sheetViews>
    <sheetView showGridLines="0" showRowColHeaders="0" zoomScaleNormal="100" workbookViewId="0">
      <pane ySplit="12" topLeftCell="A13" activePane="bottomLeft" state="frozen"/>
      <selection pane="bottomLeft" activeCell="K13" sqref="K13"/>
    </sheetView>
  </sheetViews>
  <sheetFormatPr defaultColWidth="3.109375" defaultRowHeight="13.2" x14ac:dyDescent="0.2"/>
  <cols>
    <col min="1" max="1" width="1.44140625" style="192" customWidth="1"/>
    <col min="2" max="10" width="3.109375" style="192" customWidth="1"/>
    <col min="11" max="34" width="3.6640625" style="192" customWidth="1"/>
    <col min="35" max="42" width="3.109375" style="192" customWidth="1"/>
    <col min="43" max="53" width="3.109375" style="67" hidden="1" customWidth="1"/>
    <col min="54" max="56" width="16.77734375" style="220" hidden="1" customWidth="1"/>
    <col min="57" max="57" width="17.109375" style="220" hidden="1" customWidth="1"/>
    <col min="58" max="58" width="27.77734375" style="220" hidden="1" customWidth="1"/>
    <col min="59" max="87" width="3.109375" style="67" hidden="1" customWidth="1"/>
    <col min="88" max="88" width="15.109375" style="67" hidden="1" customWidth="1"/>
    <col min="89" max="91" width="3.109375" style="67" hidden="1" customWidth="1"/>
    <col min="92" max="92" width="16.33203125" style="67" hidden="1" customWidth="1"/>
    <col min="93" max="94" width="3.21875" style="67" hidden="1" customWidth="1"/>
    <col min="95" max="119" width="13" style="120" hidden="1" customWidth="1"/>
    <col min="120" max="172" width="3.109375" style="67" customWidth="1"/>
    <col min="173" max="16384" width="3.109375" style="91"/>
  </cols>
  <sheetData>
    <row r="1" spans="2:119" ht="12.75" customHeight="1" x14ac:dyDescent="0.2">
      <c r="B1" s="12" t="s">
        <v>684</v>
      </c>
      <c r="R1" s="90"/>
      <c r="S1" s="749" t="str">
        <f>IF(AND(バルブ!R22="H",仕様書作成!AC1&lt;&gt;"",仕様書作成!AK1=$BD$1),$BE$1,"")</f>
        <v/>
      </c>
      <c r="T1" s="749"/>
      <c r="U1" s="749"/>
      <c r="V1" s="749"/>
      <c r="W1" s="749"/>
      <c r="X1" s="749"/>
      <c r="Y1" s="750" t="s">
        <v>631</v>
      </c>
      <c r="Z1" s="750"/>
      <c r="AA1" s="750"/>
      <c r="AB1" s="327" t="s">
        <v>632</v>
      </c>
      <c r="AC1" s="751" t="str">
        <f>IF(AJ58=BC58,BB1,"")</f>
        <v/>
      </c>
      <c r="AD1" s="751"/>
      <c r="AE1" s="751"/>
      <c r="AF1" s="751"/>
      <c r="AG1" s="751"/>
      <c r="AH1" s="751"/>
      <c r="AI1" s="751"/>
      <c r="AJ1" s="751"/>
      <c r="AK1" s="752" t="s">
        <v>633</v>
      </c>
      <c r="AL1" s="752"/>
      <c r="AP1" s="383"/>
      <c r="BB1" s="220" t="s">
        <v>634</v>
      </c>
      <c r="BC1" s="220" t="s">
        <v>702</v>
      </c>
      <c r="BD1" s="220" t="s">
        <v>703</v>
      </c>
      <c r="BE1" s="220" t="s">
        <v>635</v>
      </c>
      <c r="BF1" s="220" t="s">
        <v>631</v>
      </c>
      <c r="BG1" s="220" t="s">
        <v>636</v>
      </c>
    </row>
    <row r="2" spans="2:119" ht="11.25" customHeight="1" x14ac:dyDescent="0.2">
      <c r="B2" s="681" t="str">
        <f>基本情報!C4</f>
        <v>貴 社 名</v>
      </c>
      <c r="C2" s="682"/>
      <c r="D2" s="682"/>
      <c r="E2" s="683" t="str">
        <f>IF(基本情報!E4="","",基本情報!$E$4&amp;$BB$2)</f>
        <v/>
      </c>
      <c r="F2" s="683"/>
      <c r="G2" s="683"/>
      <c r="H2" s="683"/>
      <c r="I2" s="683"/>
      <c r="J2" s="684"/>
      <c r="K2" s="681" t="str">
        <f>基本情報!K4</f>
        <v>貴部署名</v>
      </c>
      <c r="L2" s="682"/>
      <c r="M2" s="682"/>
      <c r="N2" s="683" t="str">
        <f>IF(基本情報!M4="","",基本情報!M4)</f>
        <v/>
      </c>
      <c r="O2" s="683"/>
      <c r="P2" s="683"/>
      <c r="Q2" s="683"/>
      <c r="R2" s="683"/>
      <c r="S2" s="684"/>
      <c r="T2" s="681" t="str">
        <f>基本情報!S4</f>
        <v>ご担当者名</v>
      </c>
      <c r="U2" s="682"/>
      <c r="V2" s="682"/>
      <c r="W2" s="683" t="str">
        <f>IF(基本情報!U4="","",基本情報!U4&amp;"　様")</f>
        <v/>
      </c>
      <c r="X2" s="683"/>
      <c r="Y2" s="683"/>
      <c r="Z2" s="683"/>
      <c r="AA2" s="683"/>
      <c r="AB2" s="684"/>
      <c r="AC2" s="751"/>
      <c r="AD2" s="751"/>
      <c r="AE2" s="751"/>
      <c r="AF2" s="751"/>
      <c r="AG2" s="751"/>
      <c r="AH2" s="751"/>
      <c r="AI2" s="751"/>
      <c r="AJ2" s="751"/>
      <c r="AK2" s="752"/>
      <c r="AL2" s="752"/>
      <c r="AP2" s="397" t="str">
        <f>"Ver."&amp;※改訂履歴!$F$1</f>
        <v>Ver.2</v>
      </c>
      <c r="BB2" s="220" t="s">
        <v>351</v>
      </c>
      <c r="BC2" s="220" t="s">
        <v>352</v>
      </c>
    </row>
    <row r="3" spans="2:119" ht="13.5" hidden="1" customHeight="1" x14ac:dyDescent="0.2">
      <c r="R3" s="90"/>
      <c r="S3" s="90"/>
      <c r="T3" s="93"/>
      <c r="U3" s="93"/>
      <c r="V3" s="93"/>
      <c r="W3" s="93"/>
      <c r="X3" s="93"/>
      <c r="Y3" s="93"/>
      <c r="Z3" s="93"/>
      <c r="AA3" s="93"/>
      <c r="AB3" s="93"/>
      <c r="AC3" s="93"/>
      <c r="AD3" s="93"/>
      <c r="AE3" s="93"/>
      <c r="AF3" s="93"/>
      <c r="AG3" s="93"/>
      <c r="AH3" s="93"/>
      <c r="AI3" s="93"/>
      <c r="AJ3" s="93"/>
      <c r="AK3" s="93"/>
      <c r="AL3" s="93"/>
      <c r="AM3" s="93"/>
      <c r="AN3" s="93"/>
      <c r="AO3" s="93"/>
      <c r="AP3" s="93"/>
      <c r="AQ3" s="67" t="str">
        <f>IF(G9="","",VALUE(G9))</f>
        <v/>
      </c>
    </row>
    <row r="4" spans="2:119" ht="13.5" hidden="1" customHeight="1" x14ac:dyDescent="0.2">
      <c r="K4" s="94" t="str">
        <f>IF(AQ6=AQ3,"",IF(AQ6=0,"","　　"))</f>
        <v/>
      </c>
      <c r="L4" s="38"/>
      <c r="M4" s="38"/>
      <c r="N4" s="95"/>
      <c r="O4" s="96"/>
      <c r="Q4" s="235"/>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2"/>
    <row r="6" spans="2:119" ht="15.75" customHeight="1" x14ac:dyDescent="0.2">
      <c r="B6" s="688" t="s">
        <v>369</v>
      </c>
      <c r="C6" s="689"/>
      <c r="D6" s="689"/>
      <c r="E6" s="690"/>
      <c r="F6" s="691" t="str">
        <f>IF(C24&lt;&gt;"",$BB$6,ベース!E3)</f>
        <v>必須項目に入力漏れがあります</v>
      </c>
      <c r="G6" s="692"/>
      <c r="H6" s="692"/>
      <c r="I6" s="692"/>
      <c r="J6" s="692"/>
      <c r="K6" s="692"/>
      <c r="L6" s="692"/>
      <c r="M6" s="692"/>
      <c r="N6" s="692"/>
      <c r="O6" s="692"/>
      <c r="P6" s="692"/>
      <c r="Q6" s="693"/>
      <c r="R6" s="630"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31"/>
      <c r="T6" s="631"/>
      <c r="U6" s="631"/>
      <c r="V6" s="631"/>
      <c r="W6" s="631"/>
      <c r="X6" s="631"/>
      <c r="Y6" s="631"/>
      <c r="Z6" s="648" t="str">
        <f>IF(AQ6=AQ3,"",IF(AQ6=0,"",$BF$6))</f>
        <v/>
      </c>
      <c r="AA6" s="648"/>
      <c r="AB6" s="648"/>
      <c r="AC6" s="648"/>
      <c r="AD6" s="648"/>
      <c r="AE6" s="648"/>
      <c r="AF6" s="648"/>
      <c r="AG6" s="648"/>
      <c r="AH6" s="648"/>
      <c r="AI6" s="648"/>
      <c r="AJ6" s="97"/>
      <c r="AK6" s="759" t="s">
        <v>166</v>
      </c>
      <c r="AL6" s="760"/>
      <c r="AM6" s="760"/>
      <c r="AN6" s="761"/>
      <c r="AO6" s="775" t="str">
        <f>IF(基本情報!O6="","",基本情報!O6)</f>
        <v/>
      </c>
      <c r="AP6" s="776"/>
      <c r="AQ6" s="67">
        <f>COUNTIF(K8:AH8,"*SY*")</f>
        <v>0</v>
      </c>
      <c r="BB6" s="220" t="s">
        <v>350</v>
      </c>
      <c r="BC6" s="220" t="s">
        <v>617</v>
      </c>
      <c r="BD6" s="371" t="s">
        <v>899</v>
      </c>
      <c r="BE6" s="220" t="s">
        <v>339</v>
      </c>
      <c r="BF6" s="220" t="s">
        <v>340</v>
      </c>
    </row>
    <row r="7" spans="2:119" ht="6.75" customHeight="1" x14ac:dyDescent="0.2">
      <c r="B7" s="26"/>
      <c r="C7" s="26"/>
      <c r="D7" s="26"/>
      <c r="E7" s="26"/>
      <c r="F7" s="98"/>
      <c r="G7" s="98"/>
      <c r="H7" s="98"/>
      <c r="I7" s="98"/>
      <c r="J7" s="98"/>
      <c r="K7" s="343"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K95&amp;K96&amp;K97&amp;K98&amp;K99&amp;K100&amp;K101&amp;K102&amp;K103&amp;K104&amp;K105&amp;K106&amp;K107&amp;K108&amp;K109&amp;K110&amp;K111&amp;K112&amp;K113)))))))</f>
        <v/>
      </c>
      <c r="L7" s="343"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L95&amp;L96&amp;L97&amp;L98&amp;L99&amp;L100&amp;L101&amp;L102&amp;L103&amp;L104&amp;L105&amp;L106&amp;L107&amp;L108&amp;L109&amp;L110&amp;L111&amp;L112&amp;L113)))))))</f>
        <v/>
      </c>
      <c r="M7" s="343"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M95&amp;M96&amp;M97&amp;M98&amp;M99&amp;M100&amp;M101&amp;M102&amp;M103&amp;M104&amp;M105&amp;M106&amp;M107&amp;M108&amp;M109&amp;M110&amp;M111&amp;M112&amp;M113)))))))</f>
        <v/>
      </c>
      <c r="N7" s="343"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N95&amp;N96&amp;N97&amp;N98&amp;N99&amp;N100&amp;N101&amp;N102&amp;N103&amp;N104&amp;N105&amp;N106&amp;N107&amp;N108&amp;N109&amp;N110&amp;N111&amp;N112&amp;N113)))))))</f>
        <v/>
      </c>
      <c r="O7" s="343"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O95&amp;O96&amp;O97&amp;O98&amp;O99&amp;O100&amp;O101&amp;O102&amp;O103&amp;O104&amp;O105&amp;O106&amp;O107&amp;O108&amp;O109&amp;O110&amp;O111&amp;O112&amp;O113)))))))</f>
        <v/>
      </c>
      <c r="P7" s="343"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P95&amp;P96&amp;P97&amp;P98&amp;P99&amp;P100&amp;P101&amp;P102&amp;P103&amp;P104&amp;P105&amp;P106&amp;P107&amp;P108&amp;P109&amp;P110&amp;P111&amp;P112&amp;P113)))))))</f>
        <v/>
      </c>
      <c r="Q7" s="343"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Q95&amp;Q96&amp;Q97&amp;Q98&amp;Q99&amp;Q100&amp;Q101&amp;Q102&amp;Q103&amp;Q104&amp;Q105&amp;Q106&amp;Q107&amp;Q108&amp;Q109&amp;Q110&amp;Q111&amp;Q112&amp;Q113)))))))</f>
        <v/>
      </c>
      <c r="R7" s="343"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R95&amp;R96&amp;R97&amp;R98&amp;R99&amp;R100&amp;R101&amp;R102&amp;R103&amp;R104&amp;R105&amp;R106&amp;R107&amp;R108&amp;R109&amp;R110&amp;R111&amp;R112&amp;R113)))))))</f>
        <v/>
      </c>
      <c r="S7" s="343"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S95&amp;S96&amp;S97&amp;S98&amp;S99&amp;S100&amp;S101&amp;S102&amp;S103&amp;S104&amp;S105&amp;S106&amp;S107&amp;S108&amp;S109&amp;S110&amp;S111&amp;S112&amp;S113)))))))</f>
        <v/>
      </c>
      <c r="T7" s="343"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T95&amp;T96&amp;T97&amp;T98&amp;T99&amp;T100&amp;T101&amp;T102&amp;T103&amp;T104&amp;T105&amp;T106&amp;T107&amp;T108&amp;T109&amp;T110&amp;T111&amp;T112&amp;T113)))))))</f>
        <v/>
      </c>
      <c r="U7" s="343"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U95&amp;U96&amp;U97&amp;U98&amp;U99&amp;U100&amp;U101&amp;U102&amp;U103&amp;U104&amp;U105&amp;U106&amp;U107&amp;U108&amp;U109&amp;U110&amp;U111&amp;U112&amp;U113)))))))</f>
        <v/>
      </c>
      <c r="V7" s="343"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V95&amp;V96&amp;V97&amp;V98&amp;V99&amp;V100&amp;V101&amp;V102&amp;V103&amp;V104&amp;V105&amp;V106&amp;V107&amp;V108&amp;V109&amp;V110&amp;V111&amp;V112&amp;V113)))))))</f>
        <v/>
      </c>
      <c r="W7" s="343"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W95&amp;W96&amp;W97&amp;W98&amp;W99&amp;W100&amp;W101&amp;W102&amp;W103&amp;W104&amp;W105&amp;W106&amp;W107&amp;W108&amp;W109&amp;W110&amp;W111&amp;W112&amp;W113)))))))</f>
        <v/>
      </c>
      <c r="X7" s="343"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X95&amp;X96&amp;X97&amp;X98&amp;X99&amp;X100&amp;X101&amp;X102&amp;X103&amp;X104&amp;X105&amp;X106&amp;X107&amp;X108&amp;X109&amp;X110&amp;X111&amp;X112&amp;X113)))))))</f>
        <v/>
      </c>
      <c r="Y7" s="343"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Y95&amp;Y96&amp;Y97&amp;Y98&amp;Y99&amp;Y100&amp;Y101&amp;Y102&amp;Y103&amp;Y104&amp;Y105&amp;Y106&amp;Y107&amp;Y108&amp;Y109&amp;Y110&amp;Y111&amp;Y112&amp;Y113)))))))</f>
        <v/>
      </c>
      <c r="Z7" s="343"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Z95&amp;Z96&amp;Z97&amp;Z98&amp;Z99&amp;Z100&amp;Z101&amp;Z102&amp;Z103&amp;Z104&amp;Z105&amp;Z106&amp;Z107&amp;Z108&amp;Z109&amp;Z110&amp;Z111&amp;Z112&amp;Z113)))))))</f>
        <v/>
      </c>
      <c r="AA7" s="343"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AA95&amp;AA96&amp;AA97&amp;AA98&amp;AA99&amp;AA100&amp;AA101&amp;AA102&amp;AA103&amp;AA104&amp;AA105&amp;AA106&amp;AA107&amp;AA108&amp;AA109&amp;AA110&amp;AA111&amp;AA112&amp;AA113)))))))</f>
        <v/>
      </c>
      <c r="AB7" s="343"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AB95&amp;AB96&amp;AB97&amp;AB98&amp;AB99&amp;AB100&amp;AB101&amp;AB102&amp;AB103&amp;AB104&amp;AB105&amp;AB106&amp;AB107&amp;AB108&amp;AB109&amp;AB110&amp;AB111&amp;AB112&amp;AB113)))))))</f>
        <v/>
      </c>
      <c r="AC7" s="343"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AC95&amp;AC96&amp;AC97&amp;AC98&amp;AC99&amp;AC100&amp;AC101&amp;AC102&amp;AC103&amp;AC104&amp;AC105&amp;AC106&amp;AC107&amp;AC108&amp;AC109&amp;AC110&amp;AC111&amp;AC112&amp;AC113)))))))</f>
        <v/>
      </c>
      <c r="AD7" s="343"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AD95&amp;AD96&amp;AD97&amp;AD98&amp;AD99&amp;AD100&amp;AD101&amp;AD102&amp;AD103&amp;AD104&amp;AD105&amp;AD106&amp;AD107&amp;AD108&amp;AD109&amp;AD110&amp;AD111&amp;AD112&amp;AD113)))))))</f>
        <v/>
      </c>
      <c r="AE7" s="343"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AE95&amp;AE96&amp;AE97&amp;AE98&amp;AE99&amp;AE100&amp;AE101&amp;AE102&amp;AE103&amp;AE104&amp;AE105&amp;AE106&amp;AE107&amp;AE108&amp;AE109&amp;AE110&amp;AE111&amp;AE112&amp;AE113)))))))</f>
        <v/>
      </c>
      <c r="AF7" s="343"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AF95&amp;AF96&amp;AF97&amp;AF98&amp;AF99&amp;AF100&amp;AF101&amp;AF102&amp;AF103&amp;AF104&amp;AF105&amp;AF106&amp;AF107&amp;AF108&amp;AF109&amp;AF110&amp;AF111&amp;AF112&amp;AF113)))))))</f>
        <v/>
      </c>
      <c r="AG7" s="343"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AG95&amp;AG96&amp;AG97&amp;AG98&amp;AG99&amp;AG100&amp;AG101&amp;AG102&amp;AG103&amp;AG104&amp;AG105&amp;AG106&amp;AG107&amp;AG108&amp;AG109&amp;AG110&amp;AG111&amp;AG112&amp;AG113)))))))</f>
        <v/>
      </c>
      <c r="AH7" s="343"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AH95&amp;AH96&amp;AH97&amp;AH98&amp;AH99&amp;AH100&amp;AH101&amp;AH102&amp;AH103&amp;AH104&amp;AH105&amp;AH106&amp;AH107&amp;AH108&amp;AH109&amp;AH110&amp;AH111&amp;AH112&amp;AH113)))))))</f>
        <v/>
      </c>
      <c r="AI7" s="99"/>
      <c r="AJ7" s="99"/>
      <c r="AK7" s="99"/>
      <c r="AL7" s="99"/>
      <c r="AM7" s="99"/>
      <c r="AN7" s="99"/>
      <c r="AO7" s="99"/>
    </row>
    <row r="8" spans="2:119" ht="135" customHeight="1" x14ac:dyDescent="0.15">
      <c r="B8" s="694" t="str">
        <f>基本情報!C8&amp;"："&amp;基本情報!E8&amp;CHAR(10)&amp;基本情報!K8&amp;"："&amp;基本情報!M8&amp;CHAR(10)&amp;基本情報!S8&amp;"："&amp;基本情報!U8</f>
        <v>装置名：
図番：
工番・作番：</v>
      </c>
      <c r="C8" s="695"/>
      <c r="D8" s="695"/>
      <c r="E8" s="695"/>
      <c r="F8" s="695"/>
      <c r="G8" s="695"/>
      <c r="H8" s="695"/>
      <c r="I8" s="696"/>
      <c r="J8" s="100"/>
      <c r="K8" s="101" t="str">
        <f>IF(AND(K58="X",$AK$1=$BD$1,$AC$1=$BB$1,$Y$1=$BF$1),K95&amp;K96&amp;K97&amp;K98&amp;K99&amp;K100&amp;K101&amp;K102&amp;K103&amp;K104&amp;K105&amp;K106&amp;K107&amp;K108&amp;K109&amp;K110&amp;K111&amp;K114&amp;K113,
IF(AND(K58="X",$AK$1=$BD$1,$AC$1=$BB$1,$Y$1=$BG$1),K95&amp;K96&amp;K97&amp;K98&amp;K99&amp;K100&amp;K101&amp;K102&amp;K103&amp;K104&amp;K105&amp;K106&amp;K107&amp;K108&amp;K109&amp;K110&amp;K111&amp;K113,K7))</f>
        <v/>
      </c>
      <c r="L8" s="101" t="str">
        <f>IF(AND(L58="X",$AK$1=$BD$1,$AC$1=$BB$1,$Y$1=$BF$1),L95&amp;L96&amp;L97&amp;L98&amp;L99&amp;L100&amp;L101&amp;L102&amp;L103&amp;L104&amp;L105&amp;L106&amp;L107&amp;L108&amp;L109&amp;L110&amp;L111&amp;L114&amp;L113,
IF(AND(L58="X",$AK$1=$BD$1,$AC$1=$BB$1,$Y$1=$BG$1),L95&amp;L96&amp;L97&amp;L98&amp;L99&amp;L100&amp;L101&amp;L102&amp;L103&amp;L104&amp;L105&amp;L106&amp;L107&amp;L108&amp;L109&amp;L110&amp;L111&amp;L113,L7))</f>
        <v/>
      </c>
      <c r="M8" s="101" t="str">
        <f t="shared" ref="M8:AH8" si="0">IF(AND(M58="X",$AK$1=$BD$1,$AC$1=$BB$1,$Y$1=$BF$1),M95&amp;M96&amp;M97&amp;M98&amp;M99&amp;M100&amp;M101&amp;M102&amp;M103&amp;M104&amp;M105&amp;M106&amp;M107&amp;M108&amp;M109&amp;M110&amp;M111&amp;M114&amp;M113,
IF(AND(M58="X",$AK$1=$BD$1,$AC$1=$BB$1,$Y$1=$BG$1),M95&amp;M96&amp;M97&amp;M98&amp;M99&amp;M100&amp;M101&amp;M102&amp;M103&amp;M104&amp;M105&amp;M106&amp;M107&amp;M108&amp;M109&amp;M110&amp;M111&amp;M113,M7))</f>
        <v/>
      </c>
      <c r="N8" s="101" t="str">
        <f t="shared" si="0"/>
        <v/>
      </c>
      <c r="O8" s="101" t="str">
        <f t="shared" si="0"/>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101" t="str">
        <f t="shared" si="0"/>
        <v/>
      </c>
      <c r="AB8" s="101" t="str">
        <f t="shared" si="0"/>
        <v/>
      </c>
      <c r="AC8" s="101" t="str">
        <f t="shared" si="0"/>
        <v/>
      </c>
      <c r="AD8" s="101" t="str">
        <f t="shared" si="0"/>
        <v/>
      </c>
      <c r="AE8" s="101" t="str">
        <f t="shared" si="0"/>
        <v/>
      </c>
      <c r="AF8" s="101" t="str">
        <f t="shared" si="0"/>
        <v/>
      </c>
      <c r="AG8" s="101" t="str">
        <f t="shared" si="0"/>
        <v/>
      </c>
      <c r="AH8" s="101" t="str">
        <f t="shared" si="0"/>
        <v/>
      </c>
      <c r="AI8" s="102"/>
      <c r="AJ8" s="649"/>
      <c r="AK8" s="650"/>
      <c r="AL8" s="650"/>
      <c r="AM8" s="650"/>
      <c r="AN8" s="650"/>
      <c r="AO8" s="651"/>
      <c r="AP8" s="265"/>
      <c r="BB8" s="220" t="s">
        <v>337</v>
      </c>
      <c r="BC8" s="220" t="s">
        <v>642</v>
      </c>
      <c r="BD8" s="220" t="s">
        <v>338</v>
      </c>
      <c r="BE8" s="220" t="s">
        <v>345</v>
      </c>
      <c r="BF8" s="220" t="s">
        <v>704</v>
      </c>
      <c r="CQ8" s="67">
        <v>1</v>
      </c>
      <c r="CR8" s="67">
        <v>2</v>
      </c>
      <c r="CS8" s="67">
        <v>3</v>
      </c>
      <c r="CT8" s="67">
        <v>4</v>
      </c>
      <c r="CU8" s="67">
        <v>5</v>
      </c>
      <c r="CV8" s="67">
        <v>6</v>
      </c>
      <c r="CW8" s="67">
        <v>7</v>
      </c>
      <c r="CX8" s="67">
        <v>8</v>
      </c>
      <c r="CY8" s="67">
        <v>9</v>
      </c>
      <c r="CZ8" s="67">
        <v>10</v>
      </c>
      <c r="DA8" s="67">
        <v>11</v>
      </c>
      <c r="DB8" s="67">
        <v>12</v>
      </c>
      <c r="DC8" s="67">
        <v>13</v>
      </c>
      <c r="DD8" s="67">
        <v>14</v>
      </c>
      <c r="DE8" s="67">
        <v>15</v>
      </c>
      <c r="DF8" s="67">
        <v>16</v>
      </c>
      <c r="DG8" s="67">
        <v>17</v>
      </c>
      <c r="DH8" s="67">
        <v>18</v>
      </c>
      <c r="DI8" s="67">
        <v>19</v>
      </c>
      <c r="DJ8" s="67">
        <v>20</v>
      </c>
      <c r="DK8" s="67">
        <v>21</v>
      </c>
      <c r="DL8" s="67">
        <v>22</v>
      </c>
      <c r="DM8" s="67">
        <v>23</v>
      </c>
      <c r="DN8" s="67">
        <v>24</v>
      </c>
      <c r="DO8" s="67"/>
    </row>
    <row r="9" spans="2:119" ht="12" customHeight="1" x14ac:dyDescent="0.2">
      <c r="B9" s="697" t="s">
        <v>167</v>
      </c>
      <c r="C9" s="698"/>
      <c r="D9" s="698"/>
      <c r="E9" s="698"/>
      <c r="F9" s="698"/>
      <c r="G9" s="762" t="str">
        <f>ベース!R43</f>
        <v/>
      </c>
      <c r="H9" s="765" t="s">
        <v>539</v>
      </c>
      <c r="I9" s="766"/>
      <c r="J9" s="670" t="s">
        <v>540</v>
      </c>
      <c r="K9" s="103" t="str">
        <f>IF($G$9="","",IF($AQ$3=K11,$BB$9,IF($AQ$3&gt;K11,$BC$9,"")))</f>
        <v/>
      </c>
      <c r="L9" s="103" t="str">
        <f t="shared" ref="L9:AH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103" t="str">
        <f t="shared" si="1"/>
        <v/>
      </c>
      <c r="AB9" s="103" t="str">
        <f t="shared" si="1"/>
        <v/>
      </c>
      <c r="AC9" s="103" t="str">
        <f t="shared" si="1"/>
        <v/>
      </c>
      <c r="AD9" s="103" t="str">
        <f t="shared" si="1"/>
        <v/>
      </c>
      <c r="AE9" s="103" t="str">
        <f t="shared" si="1"/>
        <v/>
      </c>
      <c r="AF9" s="103" t="str">
        <f t="shared" si="1"/>
        <v/>
      </c>
      <c r="AG9" s="103" t="str">
        <f t="shared" si="1"/>
        <v/>
      </c>
      <c r="AH9" s="103" t="str">
        <f t="shared" si="1"/>
        <v/>
      </c>
      <c r="AI9" s="670" t="s">
        <v>541</v>
      </c>
      <c r="AJ9" s="642"/>
      <c r="AK9" s="643"/>
      <c r="AL9" s="643"/>
      <c r="AM9" s="643"/>
      <c r="AN9" s="643"/>
      <c r="AO9" s="644"/>
      <c r="AP9" s="640" t="s">
        <v>168</v>
      </c>
      <c r="BB9" s="220" t="s">
        <v>341</v>
      </c>
      <c r="BC9" s="220" t="s">
        <v>342</v>
      </c>
      <c r="BQ9" s="67" t="s">
        <v>316</v>
      </c>
    </row>
    <row r="10" spans="2:119" ht="12" customHeight="1" x14ac:dyDescent="0.2">
      <c r="B10" s="699"/>
      <c r="C10" s="700"/>
      <c r="D10" s="700"/>
      <c r="E10" s="700"/>
      <c r="F10" s="700"/>
      <c r="G10" s="763"/>
      <c r="H10" s="767"/>
      <c r="I10" s="768"/>
      <c r="J10" s="671"/>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671"/>
      <c r="AJ10" s="645" t="str">
        <f>IF(COUNTIF(K10:AH10,"X")&gt;0,$BD$10,"")</f>
        <v/>
      </c>
      <c r="AK10" s="646"/>
      <c r="AL10" s="646"/>
      <c r="AM10" s="646"/>
      <c r="AN10" s="646"/>
      <c r="AO10" s="647"/>
      <c r="AP10" s="641"/>
      <c r="BB10" s="220" t="s">
        <v>343</v>
      </c>
      <c r="BD10" s="220" t="s">
        <v>344</v>
      </c>
      <c r="BQ10" s="67">
        <v>1</v>
      </c>
      <c r="BR10" s="67">
        <v>2</v>
      </c>
      <c r="BS10" s="67">
        <v>3</v>
      </c>
      <c r="BT10" s="67">
        <v>4</v>
      </c>
      <c r="BU10" s="67">
        <v>5</v>
      </c>
      <c r="BV10" s="67" t="s">
        <v>15</v>
      </c>
      <c r="BW10" s="67" t="s">
        <v>16</v>
      </c>
      <c r="BX10" s="67" t="s">
        <v>17</v>
      </c>
    </row>
    <row r="11" spans="2:119" ht="12" customHeight="1" x14ac:dyDescent="0.2">
      <c r="B11" s="701"/>
      <c r="C11" s="702"/>
      <c r="D11" s="702"/>
      <c r="E11" s="702"/>
      <c r="F11" s="702"/>
      <c r="G11" s="764"/>
      <c r="H11" s="769"/>
      <c r="I11" s="770"/>
      <c r="J11" s="672"/>
      <c r="K11" s="266">
        <v>1</v>
      </c>
      <c r="L11" s="267">
        <v>2</v>
      </c>
      <c r="M11" s="267">
        <v>3</v>
      </c>
      <c r="N11" s="267">
        <v>4</v>
      </c>
      <c r="O11" s="267">
        <v>5</v>
      </c>
      <c r="P11" s="267">
        <v>6</v>
      </c>
      <c r="Q11" s="267">
        <v>7</v>
      </c>
      <c r="R11" s="267">
        <v>8</v>
      </c>
      <c r="S11" s="267">
        <v>9</v>
      </c>
      <c r="T11" s="267">
        <v>10</v>
      </c>
      <c r="U11" s="267">
        <v>11</v>
      </c>
      <c r="V11" s="267">
        <v>12</v>
      </c>
      <c r="W11" s="267">
        <v>13</v>
      </c>
      <c r="X11" s="267">
        <v>14</v>
      </c>
      <c r="Y11" s="267">
        <v>15</v>
      </c>
      <c r="Z11" s="267">
        <v>16</v>
      </c>
      <c r="AA11" s="267">
        <v>17</v>
      </c>
      <c r="AB11" s="267">
        <v>18</v>
      </c>
      <c r="AC11" s="267">
        <v>19</v>
      </c>
      <c r="AD11" s="267">
        <v>20</v>
      </c>
      <c r="AE11" s="267">
        <v>21</v>
      </c>
      <c r="AF11" s="267">
        <v>22</v>
      </c>
      <c r="AG11" s="267">
        <v>23</v>
      </c>
      <c r="AH11" s="267">
        <v>24</v>
      </c>
      <c r="AI11" s="672"/>
      <c r="AJ11" s="756"/>
      <c r="AK11" s="757"/>
      <c r="AL11" s="757"/>
      <c r="AM11" s="757"/>
      <c r="AN11" s="757"/>
      <c r="AO11" s="758"/>
      <c r="AP11" s="641"/>
      <c r="BQ11" s="67">
        <v>0</v>
      </c>
      <c r="BR11" s="67">
        <v>1</v>
      </c>
    </row>
    <row r="12" spans="2:119" ht="15" hidden="1" customHeight="1" x14ac:dyDescent="0.2">
      <c r="B12" s="703" t="str">
        <f>IF(ベース!S61="M",$BB$12,$BC$12)</f>
        <v>使用しません　→→→</v>
      </c>
      <c r="C12" s="704"/>
      <c r="D12" s="704"/>
      <c r="E12" s="704"/>
      <c r="F12" s="704"/>
      <c r="G12" s="704"/>
      <c r="H12" s="704"/>
      <c r="I12" s="705"/>
      <c r="J12" s="216" t="s">
        <v>414</v>
      </c>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56" t="s">
        <v>414</v>
      </c>
      <c r="AJ12" s="772" t="str">
        <f>IF(AND(B12=$BC$12,COUNTIF(K12:AH12,"O")&gt;0),$BD$12,"")</f>
        <v/>
      </c>
      <c r="AK12" s="773"/>
      <c r="AL12" s="773"/>
      <c r="AM12" s="773"/>
      <c r="AN12" s="773"/>
      <c r="AO12" s="774"/>
      <c r="AP12" s="268"/>
      <c r="AQ12" s="381"/>
      <c r="AR12" s="381"/>
      <c r="AS12" s="381"/>
      <c r="BB12" s="220" t="s">
        <v>420</v>
      </c>
      <c r="BC12" s="220" t="s">
        <v>433</v>
      </c>
      <c r="BD12" s="220" t="s">
        <v>436</v>
      </c>
      <c r="BQ12" s="67" t="s">
        <v>316</v>
      </c>
    </row>
    <row r="13" spans="2:119" ht="15" customHeight="1" x14ac:dyDescent="0.2">
      <c r="B13" s="487" t="s">
        <v>169</v>
      </c>
      <c r="C13" s="709" t="s">
        <v>370</v>
      </c>
      <c r="D13" s="710"/>
      <c r="E13" s="710"/>
      <c r="F13" s="710"/>
      <c r="G13" s="710"/>
      <c r="H13" s="710"/>
      <c r="I13" s="711"/>
      <c r="J13" s="356" t="s">
        <v>668</v>
      </c>
      <c r="K13" s="205"/>
      <c r="L13" s="205"/>
      <c r="M13" s="205"/>
      <c r="N13" s="205"/>
      <c r="O13" s="205"/>
      <c r="P13" s="205"/>
      <c r="Q13" s="205"/>
      <c r="R13" s="205"/>
      <c r="S13" s="205"/>
      <c r="T13" s="205"/>
      <c r="U13" s="205"/>
      <c r="V13" s="205"/>
      <c r="W13" s="206"/>
      <c r="X13" s="206"/>
      <c r="Y13" s="206"/>
      <c r="Z13" s="206"/>
      <c r="AA13" s="206"/>
      <c r="AB13" s="206"/>
      <c r="AC13" s="206"/>
      <c r="AD13" s="206"/>
      <c r="AE13" s="206"/>
      <c r="AF13" s="206"/>
      <c r="AG13" s="206"/>
      <c r="AH13" s="206"/>
      <c r="AI13" s="355" t="s">
        <v>668</v>
      </c>
      <c r="AJ13" s="632"/>
      <c r="AK13" s="633"/>
      <c r="AL13" s="633"/>
      <c r="AM13" s="633"/>
      <c r="AN13" s="633"/>
      <c r="AO13" s="634"/>
      <c r="AP13" s="677"/>
      <c r="BB13" s="67"/>
      <c r="BC13" s="67" t="s">
        <v>322</v>
      </c>
      <c r="BR13" s="67" t="s">
        <v>28</v>
      </c>
    </row>
    <row r="14" spans="2:119" ht="15" customHeight="1" x14ac:dyDescent="0.2">
      <c r="B14" s="488"/>
      <c r="C14" s="706" t="str">
        <f>IF(バルブ!R10=仕様書作成!BC13,仕様書作成!BC14,仕様書作成!BD14)</f>
        <v>　この行は使用しません →→→</v>
      </c>
      <c r="D14" s="707"/>
      <c r="E14" s="707"/>
      <c r="F14" s="707"/>
      <c r="G14" s="707"/>
      <c r="H14" s="707"/>
      <c r="I14" s="708"/>
      <c r="J14" s="360" t="str">
        <f>IF(C14=BC14,BB14,"")</f>
        <v/>
      </c>
      <c r="K14" s="106"/>
      <c r="L14" s="106"/>
      <c r="M14" s="106"/>
      <c r="N14" s="106"/>
      <c r="O14" s="106"/>
      <c r="P14" s="106"/>
      <c r="Q14" s="106"/>
      <c r="R14" s="106"/>
      <c r="S14" s="106"/>
      <c r="T14" s="106"/>
      <c r="U14" s="106"/>
      <c r="V14" s="106"/>
      <c r="W14" s="105"/>
      <c r="X14" s="105"/>
      <c r="Y14" s="105"/>
      <c r="Z14" s="105"/>
      <c r="AA14" s="105"/>
      <c r="AB14" s="105"/>
      <c r="AC14" s="105"/>
      <c r="AD14" s="105"/>
      <c r="AE14" s="105"/>
      <c r="AF14" s="105"/>
      <c r="AG14" s="105"/>
      <c r="AH14" s="105"/>
      <c r="AI14" s="360" t="str">
        <f>IF(C14=BC14,BB14,"")</f>
        <v/>
      </c>
      <c r="AJ14" s="637" t="str">
        <f>IF(バルブ!R10="0",仕様書作成!BF14,IF(バルブ!R10="1",仕様書作成!BE14,""))</f>
        <v>※全連弾性体シール選択済み</v>
      </c>
      <c r="AK14" s="638"/>
      <c r="AL14" s="638"/>
      <c r="AM14" s="638"/>
      <c r="AN14" s="638"/>
      <c r="AO14" s="639"/>
      <c r="AP14" s="678"/>
      <c r="BB14" s="67" t="s">
        <v>421</v>
      </c>
      <c r="BC14" s="67" t="s">
        <v>705</v>
      </c>
      <c r="BD14" s="67" t="s">
        <v>706</v>
      </c>
      <c r="BE14" s="67" t="s">
        <v>666</v>
      </c>
      <c r="BF14" s="67" t="s">
        <v>667</v>
      </c>
      <c r="BR14" s="67" t="s">
        <v>390</v>
      </c>
      <c r="CO14" s="67" t="s">
        <v>707</v>
      </c>
      <c r="CQ14" s="120" t="str">
        <f>IF(K59="","","SY70M-"&amp;K60&amp;"-"&amp;K62)</f>
        <v/>
      </c>
      <c r="CR14" s="120" t="str">
        <f t="shared" ref="CR14:DN14" si="3">IF(L59="","","SY70M-"&amp;L60&amp;"-"&amp;L62)</f>
        <v/>
      </c>
      <c r="CS14" s="120" t="str">
        <f t="shared" si="3"/>
        <v/>
      </c>
      <c r="CT14" s="120" t="str">
        <f t="shared" si="3"/>
        <v/>
      </c>
      <c r="CU14" s="120" t="str">
        <f t="shared" si="3"/>
        <v/>
      </c>
      <c r="CV14" s="120" t="str">
        <f t="shared" si="3"/>
        <v/>
      </c>
      <c r="CW14" s="120" t="str">
        <f t="shared" si="3"/>
        <v/>
      </c>
      <c r="CX14" s="120" t="str">
        <f t="shared" si="3"/>
        <v/>
      </c>
      <c r="CY14" s="120" t="str">
        <f t="shared" si="3"/>
        <v/>
      </c>
      <c r="CZ14" s="120" t="str">
        <f t="shared" si="3"/>
        <v/>
      </c>
      <c r="DA14" s="120" t="str">
        <f t="shared" si="3"/>
        <v/>
      </c>
      <c r="DB14" s="120" t="str">
        <f t="shared" si="3"/>
        <v/>
      </c>
      <c r="DC14" s="120" t="str">
        <f t="shared" si="3"/>
        <v/>
      </c>
      <c r="DD14" s="120" t="str">
        <f t="shared" si="3"/>
        <v/>
      </c>
      <c r="DE14" s="120" t="str">
        <f t="shared" si="3"/>
        <v/>
      </c>
      <c r="DF14" s="120" t="str">
        <f t="shared" si="3"/>
        <v/>
      </c>
      <c r="DG14" s="120" t="str">
        <f t="shared" si="3"/>
        <v/>
      </c>
      <c r="DH14" s="120" t="str">
        <f t="shared" si="3"/>
        <v/>
      </c>
      <c r="DI14" s="120" t="str">
        <f t="shared" si="3"/>
        <v/>
      </c>
      <c r="DJ14" s="120" t="str">
        <f t="shared" si="3"/>
        <v/>
      </c>
      <c r="DK14" s="120" t="str">
        <f t="shared" si="3"/>
        <v/>
      </c>
      <c r="DL14" s="120" t="str">
        <f t="shared" si="3"/>
        <v/>
      </c>
      <c r="DM14" s="120" t="str">
        <f t="shared" si="3"/>
        <v/>
      </c>
      <c r="DN14" s="120" t="str">
        <f t="shared" si="3"/>
        <v/>
      </c>
    </row>
    <row r="15" spans="2:119" ht="12" customHeight="1" x14ac:dyDescent="0.15">
      <c r="B15" s="488"/>
      <c r="C15" s="627" t="str">
        <f>IF(COUNTIF(K15:AH15,"X")&gt;0,$BB$15,"")</f>
        <v/>
      </c>
      <c r="D15" s="628"/>
      <c r="E15" s="628"/>
      <c r="F15" s="628"/>
      <c r="G15" s="628"/>
      <c r="H15" s="628"/>
      <c r="I15" s="629"/>
      <c r="J15" s="398" t="str">
        <f>IF(AND(C14=BD14,COUNTA(K14:AH14)&gt;0),1,"")</f>
        <v/>
      </c>
      <c r="K15" s="341" t="str">
        <f>IF(AND(OR(K13="A",K13="B",K13="C"),OR(バルブ!$R$10="1",K14=1)),"X",IF(AND(バルブ!$R$25="-X90",OR(バルブ!$R$10="1",K14=1)),"X",IF(AND(バルブ!$R$7="10-",OR(仕様書作成!K13="A",仕様書作成!K13="B",仕様書作成!K13="C"),OR(バルブ!$R$10="1",K14=1)),"X","")))</f>
        <v/>
      </c>
      <c r="L15" s="341" t="str">
        <f>IF(AND(OR(L13="A",L13="B",L13="C"),OR(バルブ!$R$10="1",L14=1)),"X",IF(AND(バルブ!$R$25="-X90",OR(バルブ!$R$10="1",L14=1)),"X",IF(AND(バルブ!$R$7="10-",OR(仕様書作成!L13="A",仕様書作成!L13="B",仕様書作成!L13="C"),OR(バルブ!$R$10="1",L14=1)),"X","")))</f>
        <v/>
      </c>
      <c r="M15" s="341" t="str">
        <f>IF(AND(OR(M13="A",M13="B",M13="C"),OR(バルブ!$R$10="1",M14=1)),"X",IF(AND(バルブ!$R$25="-X90",OR(バルブ!$R$10="1",M14=1)),"X",IF(AND(バルブ!$R$7="10-",OR(仕様書作成!M13="A",仕様書作成!M13="B",仕様書作成!M13="C"),OR(バルブ!$R$10="1",M14=1)),"X","")))</f>
        <v/>
      </c>
      <c r="N15" s="341" t="str">
        <f>IF(AND(OR(N13="A",N13="B",N13="C"),OR(バルブ!$R$10="1",N14=1)),"X",IF(AND(バルブ!$R$25="-X90",OR(バルブ!$R$10="1",N14=1)),"X",IF(AND(バルブ!$R$7="10-",OR(仕様書作成!N13="A",仕様書作成!N13="B",仕様書作成!N13="C"),OR(バルブ!$R$10="1",N14=1)),"X","")))</f>
        <v/>
      </c>
      <c r="O15" s="341" t="str">
        <f>IF(AND(OR(O13="A",O13="B",O13="C"),OR(バルブ!$R$10="1",O14=1)),"X",IF(AND(バルブ!$R$25="-X90",OR(バルブ!$R$10="1",O14=1)),"X",IF(AND(バルブ!$R$7="10-",OR(仕様書作成!O13="A",仕様書作成!O13="B",仕様書作成!O13="C"),OR(バルブ!$R$10="1",O14=1)),"X","")))</f>
        <v/>
      </c>
      <c r="P15" s="341" t="str">
        <f>IF(AND(OR(P13="A",P13="B",P13="C"),OR(バルブ!$R$10="1",P14=1)),"X",IF(AND(バルブ!$R$25="-X90",OR(バルブ!$R$10="1",P14=1)),"X",IF(AND(バルブ!$R$7="10-",OR(仕様書作成!P13="A",仕様書作成!P13="B",仕様書作成!P13="C"),OR(バルブ!$R$10="1",P14=1)),"X","")))</f>
        <v/>
      </c>
      <c r="Q15" s="341" t="str">
        <f>IF(AND(OR(Q13="A",Q13="B",Q13="C"),OR(バルブ!$R$10="1",Q14=1)),"X",IF(AND(バルブ!$R$25="-X90",OR(バルブ!$R$10="1",Q14=1)),"X",IF(AND(バルブ!$R$7="10-",OR(仕様書作成!Q13="A",仕様書作成!Q13="B",仕様書作成!Q13="C"),OR(バルブ!$R$10="1",Q14=1)),"X","")))</f>
        <v/>
      </c>
      <c r="R15" s="341" t="str">
        <f>IF(AND(OR(R13="A",R13="B",R13="C"),OR(バルブ!$R$10="1",R14=1)),"X",IF(AND(バルブ!$R$25="-X90",OR(バルブ!$R$10="1",R14=1)),"X",IF(AND(バルブ!$R$7="10-",OR(仕様書作成!R13="A",仕様書作成!R13="B",仕様書作成!R13="C"),OR(バルブ!$R$10="1",R14=1)),"X","")))</f>
        <v/>
      </c>
      <c r="S15" s="341" t="str">
        <f>IF(AND(OR(S13="A",S13="B",S13="C"),OR(バルブ!$R$10="1",S14=1)),"X",IF(AND(バルブ!$R$25="-X90",OR(バルブ!$R$10="1",S14=1)),"X",IF(AND(バルブ!$R$7="10-",OR(仕様書作成!S13="A",仕様書作成!S13="B",仕様書作成!S13="C"),OR(バルブ!$R$10="1",S14=1)),"X","")))</f>
        <v/>
      </c>
      <c r="T15" s="341" t="str">
        <f>IF(AND(OR(T13="A",T13="B",T13="C"),OR(バルブ!$R$10="1",T14=1)),"X",IF(AND(バルブ!$R$25="-X90",OR(バルブ!$R$10="1",T14=1)),"X",IF(AND(バルブ!$R$7="10-",OR(仕様書作成!T13="A",仕様書作成!T13="B",仕様書作成!T13="C"),OR(バルブ!$R$10="1",T14=1)),"X","")))</f>
        <v/>
      </c>
      <c r="U15" s="341" t="str">
        <f>IF(AND(OR(U13="A",U13="B",U13="C"),OR(バルブ!$R$10="1",U14=1)),"X",IF(AND(バルブ!$R$25="-X90",OR(バルブ!$R$10="1",U14=1)),"X",IF(AND(バルブ!$R$7="10-",OR(仕様書作成!U13="A",仕様書作成!U13="B",仕様書作成!U13="C"),OR(バルブ!$R$10="1",U14=1)),"X","")))</f>
        <v/>
      </c>
      <c r="V15" s="341" t="str">
        <f>IF(AND(OR(V13="A",V13="B",V13="C"),OR(バルブ!$R$10="1",V14=1)),"X",IF(AND(バルブ!$R$25="-X90",OR(バルブ!$R$10="1",V14=1)),"X",IF(AND(バルブ!$R$7="10-",OR(仕様書作成!V13="A",仕様書作成!V13="B",仕様書作成!V13="C"),OR(バルブ!$R$10="1",V14=1)),"X","")))</f>
        <v/>
      </c>
      <c r="W15" s="341" t="str">
        <f>IF(AND(OR(W13="A",W13="B",W13="C"),OR(バルブ!$R$10="1",W14=1)),"X",IF(AND(バルブ!$R$25="-X90",OR(バルブ!$R$10="1",W14=1)),"X",IF(AND(バルブ!$R$7="10-",OR(仕様書作成!W13="A",仕様書作成!W13="B",仕様書作成!W13="C"),OR(バルブ!$R$10="1",W14=1)),"X","")))</f>
        <v/>
      </c>
      <c r="X15" s="341" t="str">
        <f>IF(AND(OR(X13="A",X13="B",X13="C"),OR(バルブ!$R$10="1",X14=1)),"X",IF(AND(バルブ!$R$25="-X90",OR(バルブ!$R$10="1",X14=1)),"X",IF(AND(バルブ!$R$7="10-",OR(仕様書作成!X13="A",仕様書作成!X13="B",仕様書作成!X13="C"),OR(バルブ!$R$10="1",X14=1)),"X","")))</f>
        <v/>
      </c>
      <c r="Y15" s="341" t="str">
        <f>IF(AND(OR(Y13="A",Y13="B",Y13="C"),OR(バルブ!$R$10="1",Y14=1)),"X",IF(AND(バルブ!$R$25="-X90",OR(バルブ!$R$10="1",Y14=1)),"X",IF(AND(バルブ!$R$7="10-",OR(仕様書作成!Y13="A",仕様書作成!Y13="B",仕様書作成!Y13="C"),OR(バルブ!$R$10="1",Y14=1)),"X","")))</f>
        <v/>
      </c>
      <c r="Z15" s="341" t="str">
        <f>IF(AND(OR(Z13="A",Z13="B",Z13="C"),OR(バルブ!$R$10="1",Z14=1)),"X",IF(AND(バルブ!$R$25="-X90",OR(バルブ!$R$10="1",Z14=1)),"X",IF(AND(バルブ!$R$7="10-",OR(仕様書作成!Z13="A",仕様書作成!Z13="B",仕様書作成!Z13="C"),OR(バルブ!$R$10="1",Z14=1)),"X","")))</f>
        <v/>
      </c>
      <c r="AA15" s="341" t="str">
        <f>IF(AND(OR(AA13="A",AA13="B",AA13="C"),OR(バルブ!$R$10="1",AA14=1)),"X",IF(AND(バルブ!$R$25="-X90",OR(バルブ!$R$10="1",AA14=1)),"X",IF(AND(バルブ!$R$7="10-",OR(仕様書作成!AA13="A",仕様書作成!AA13="B",仕様書作成!AA13="C"),OR(バルブ!$R$10="1",AA14=1)),"X","")))</f>
        <v/>
      </c>
      <c r="AB15" s="341" t="str">
        <f>IF(AND(OR(AB13="A",AB13="B",AB13="C"),OR(バルブ!$R$10="1",AB14=1)),"X",IF(AND(バルブ!$R$25="-X90",OR(バルブ!$R$10="1",AB14=1)),"X",IF(AND(バルブ!$R$7="10-",OR(仕様書作成!AB13="A",仕様書作成!AB13="B",仕様書作成!AB13="C"),OR(バルブ!$R$10="1",AB14=1)),"X","")))</f>
        <v/>
      </c>
      <c r="AC15" s="341" t="str">
        <f>IF(AND(OR(AC13="A",AC13="B",AC13="C"),OR(バルブ!$R$10="1",AC14=1)),"X",IF(AND(バルブ!$R$25="-X90",OR(バルブ!$R$10="1",AC14=1)),"X",IF(AND(バルブ!$R$7="10-",OR(仕様書作成!AC13="A",仕様書作成!AC13="B",仕様書作成!AC13="C"),OR(バルブ!$R$10="1",AC14=1)),"X","")))</f>
        <v/>
      </c>
      <c r="AD15" s="341" t="str">
        <f>IF(AND(OR(AD13="A",AD13="B",AD13="C"),OR(バルブ!$R$10="1",AD14=1)),"X",IF(AND(バルブ!$R$25="-X90",OR(バルブ!$R$10="1",AD14=1)),"X",IF(AND(バルブ!$R$7="10-",OR(仕様書作成!AD13="A",仕様書作成!AD13="B",仕様書作成!AD13="C"),OR(バルブ!$R$10="1",AD14=1)),"X","")))</f>
        <v/>
      </c>
      <c r="AE15" s="341" t="str">
        <f>IF(AND(OR(AE13="A",AE13="B",AE13="C"),OR(バルブ!$R$10="1",AE14=1)),"X",IF(AND(バルブ!$R$25="-X90",OR(バルブ!$R$10="1",AE14=1)),"X",IF(AND(バルブ!$R$7="10-",OR(仕様書作成!AE13="A",仕様書作成!AE13="B",仕様書作成!AE13="C"),OR(バルブ!$R$10="1",AE14=1)),"X","")))</f>
        <v/>
      </c>
      <c r="AF15" s="341" t="str">
        <f>IF(AND(OR(AF13="A",AF13="B",AF13="C"),OR(バルブ!$R$10="1",AF14=1)),"X",IF(AND(バルブ!$R$25="-X90",OR(バルブ!$R$10="1",AF14=1)),"X",IF(AND(バルブ!$R$7="10-",OR(仕様書作成!AF13="A",仕様書作成!AF13="B",仕様書作成!AF13="C"),OR(バルブ!$R$10="1",AF14=1)),"X","")))</f>
        <v/>
      </c>
      <c r="AG15" s="341" t="str">
        <f>IF(AND(OR(AG13="A",AG13="B",AG13="C"),OR(バルブ!$R$10="1",AG14=1)),"X",IF(AND(バルブ!$R$25="-X90",OR(バルブ!$R$10="1",AG14=1)),"X",IF(AND(バルブ!$R$7="10-",OR(仕様書作成!AG13="A",仕様書作成!AG13="B",仕様書作成!AG13="C"),OR(バルブ!$R$10="1",AG14=1)),"X","")))</f>
        <v/>
      </c>
      <c r="AH15" s="341" t="str">
        <f>IF(AND(OR(AH13="A",AH13="B",AH13="C"),OR(バルブ!$R$10="1",AH14=1)),"X",IF(AND(バルブ!$R$25="-X90",OR(バルブ!$R$10="1",AH14=1)),"X",IF(AND(バルブ!$R$7="10-",OR(仕様書作成!AH13="A",仕様書作成!AH13="B",仕様書作成!AH13="C"),OR(バルブ!$R$10="1",AH14=1)),"X","")))</f>
        <v/>
      </c>
      <c r="AI15" s="358"/>
      <c r="AJ15" s="725" t="str">
        <f>IF(AND(バルブ!R25="-X90",COUNTIF(仕様書作成!K14:AH14,1)&gt;0),$BC$15,"")</f>
        <v/>
      </c>
      <c r="AK15" s="726"/>
      <c r="AL15" s="726"/>
      <c r="AM15" s="726"/>
      <c r="AN15" s="726"/>
      <c r="AO15" s="727"/>
      <c r="AP15" s="678"/>
      <c r="BB15" s="220" t="s">
        <v>326</v>
      </c>
      <c r="BC15" s="220" t="s">
        <v>353</v>
      </c>
      <c r="BR15" s="67" t="s">
        <v>16</v>
      </c>
      <c r="BS15" s="67" t="s">
        <v>23</v>
      </c>
    </row>
    <row r="16" spans="2:119" ht="15" customHeight="1" x14ac:dyDescent="0.2">
      <c r="B16" s="488"/>
      <c r="C16" s="685" t="s">
        <v>491</v>
      </c>
      <c r="D16" s="686"/>
      <c r="E16" s="686"/>
      <c r="F16" s="686"/>
      <c r="G16" s="686"/>
      <c r="H16" s="686"/>
      <c r="I16" s="687"/>
      <c r="J16" s="399"/>
      <c r="K16" s="269"/>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1"/>
      <c r="AI16" s="359"/>
      <c r="AJ16" s="732"/>
      <c r="AK16" s="733"/>
      <c r="AL16" s="733"/>
      <c r="AM16" s="733"/>
      <c r="AN16" s="733"/>
      <c r="AO16" s="733"/>
      <c r="AP16" s="361"/>
      <c r="AQ16" s="381"/>
      <c r="AR16" s="381"/>
      <c r="AS16" s="381"/>
      <c r="BQ16" s="67" t="s">
        <v>618</v>
      </c>
      <c r="BR16" s="67" t="s">
        <v>619</v>
      </c>
    </row>
    <row r="17" spans="2:119" ht="12" hidden="1" customHeight="1" x14ac:dyDescent="0.2">
      <c r="B17" s="488"/>
      <c r="C17" s="272"/>
      <c r="D17" s="273"/>
      <c r="E17" s="273"/>
      <c r="F17" s="273"/>
      <c r="G17" s="273"/>
      <c r="H17" s="273"/>
      <c r="I17" s="274"/>
      <c r="J17" s="359"/>
      <c r="K17" s="204" t="str">
        <f>IF(仕様書作成!K9="","",IF(AND(K12="O",K13&lt;&gt;"",K14&lt;&gt;"",K16&lt;&gt;""),"X",IF(AND(ベース!$S$61="M",仕様書作成!K12="O"),"空欄",IF(AND(K12="",K13&lt;&gt;"",K14&lt;&gt;""),"必須",IF(K32="O","空欄","")))))</f>
        <v/>
      </c>
      <c r="L17" s="204" t="str">
        <f>IF(仕様書作成!L9="","",IF(AND(L12="O",L13&lt;&gt;"",L14&lt;&gt;"",L16&lt;&gt;""),"X",IF(AND(ベース!$S$61="M",仕様書作成!L12="O"),"空欄",IF(AND(L12="",L13&lt;&gt;"",L14&lt;&gt;""),"必須",IF(L32="O","空欄","")))))</f>
        <v/>
      </c>
      <c r="M17" s="204" t="str">
        <f>IF(仕様書作成!M9="","",IF(AND(M12="O",M13&lt;&gt;"",M14&lt;&gt;"",M16&lt;&gt;""),"X",IF(AND(ベース!$S$61="M",仕様書作成!M12="O"),"空欄",IF(AND(M12="",M13&lt;&gt;"",M14&lt;&gt;""),"必須",IF(M32="O","空欄","")))))</f>
        <v/>
      </c>
      <c r="N17" s="204" t="str">
        <f>IF(仕様書作成!N9="","",IF(AND(N12="O",N13&lt;&gt;"",N14&lt;&gt;"",N16&lt;&gt;""),"X",IF(AND(ベース!$S$61="M",仕様書作成!N12="O"),"空欄",IF(AND(N12="",N13&lt;&gt;"",N14&lt;&gt;""),"必須",IF(N32="O","空欄","")))))</f>
        <v/>
      </c>
      <c r="O17" s="204" t="str">
        <f>IF(仕様書作成!O9="","",IF(AND(O12="O",O13&lt;&gt;"",O14&lt;&gt;"",O16&lt;&gt;""),"X",IF(AND(ベース!$S$61="M",仕様書作成!O12="O"),"空欄",IF(AND(O12="",O13&lt;&gt;"",O14&lt;&gt;""),"必須",IF(O32="O","空欄","")))))</f>
        <v/>
      </c>
      <c r="P17" s="204" t="str">
        <f>IF(仕様書作成!P9="","",IF(AND(P12="O",P13&lt;&gt;"",P14&lt;&gt;"",P16&lt;&gt;""),"X",IF(AND(ベース!$S$61="M",仕様書作成!P12="O"),"空欄",IF(AND(P12="",P13&lt;&gt;"",P14&lt;&gt;""),"必須",IF(P32="O","空欄","")))))</f>
        <v/>
      </c>
      <c r="Q17" s="204" t="str">
        <f>IF(仕様書作成!Q9="","",IF(AND(Q12="O",Q13&lt;&gt;"",Q14&lt;&gt;"",Q16&lt;&gt;""),"X",IF(AND(ベース!$S$61="M",仕様書作成!Q12="O"),"空欄",IF(AND(Q12="",Q13&lt;&gt;"",Q14&lt;&gt;""),"必須",IF(Q32="O","空欄","")))))</f>
        <v/>
      </c>
      <c r="R17" s="204" t="str">
        <f>IF(仕様書作成!R9="","",IF(AND(R12="O",R13&lt;&gt;"",R14&lt;&gt;"",R16&lt;&gt;""),"X",IF(AND(ベース!$S$61="M",仕様書作成!R12="O"),"空欄",IF(AND(R12="",R13&lt;&gt;"",R14&lt;&gt;""),"必須",IF(R32="O","空欄","")))))</f>
        <v/>
      </c>
      <c r="S17" s="204" t="str">
        <f>IF(仕様書作成!S9="","",IF(AND(S12="O",S13&lt;&gt;"",S14&lt;&gt;"",S16&lt;&gt;""),"X",IF(AND(ベース!$S$61="M",仕様書作成!S12="O"),"空欄",IF(AND(S12="",S13&lt;&gt;"",S14&lt;&gt;""),"必須",IF(S32="O","空欄","")))))</f>
        <v/>
      </c>
      <c r="T17" s="204" t="str">
        <f>IF(仕様書作成!T9="","",IF(AND(T12="O",T13&lt;&gt;"",T14&lt;&gt;"",T16&lt;&gt;""),"X",IF(AND(ベース!$S$61="M",仕様書作成!T12="O"),"空欄",IF(AND(T12="",T13&lt;&gt;"",T14&lt;&gt;""),"必須",IF(T32="O","空欄","")))))</f>
        <v/>
      </c>
      <c r="U17" s="204" t="str">
        <f>IF(仕様書作成!U9="","",IF(AND(U12="O",U13&lt;&gt;"",U14&lt;&gt;"",U16&lt;&gt;""),"X",IF(AND(ベース!$S$61="M",仕様書作成!U12="O"),"空欄",IF(AND(U12="",U13&lt;&gt;"",U14&lt;&gt;""),"必須",IF(U32="O","空欄","")))))</f>
        <v/>
      </c>
      <c r="V17" s="204" t="str">
        <f>IF(仕様書作成!V9="","",IF(AND(V12="O",V13&lt;&gt;"",V14&lt;&gt;"",V16&lt;&gt;""),"X",IF(AND(ベース!$S$61="M",仕様書作成!V12="O"),"空欄",IF(AND(V12="",V13&lt;&gt;"",V14&lt;&gt;""),"必須",IF(V32="O","空欄","")))))</f>
        <v/>
      </c>
      <c r="W17" s="204" t="str">
        <f>IF(仕様書作成!W9="","",IF(AND(W12="O",W13&lt;&gt;"",W14&lt;&gt;"",W16&lt;&gt;""),"X",IF(AND(ベース!$S$61="M",仕様書作成!W12="O"),"空欄",IF(AND(W12="",W13&lt;&gt;"",W14&lt;&gt;""),"必須",IF(W32="O","空欄","")))))</f>
        <v/>
      </c>
      <c r="X17" s="204" t="str">
        <f>IF(仕様書作成!X9="","",IF(AND(X12="O",X13&lt;&gt;"",X14&lt;&gt;"",X16&lt;&gt;""),"X",IF(AND(ベース!$S$61="M",仕様書作成!X12="O"),"空欄",IF(AND(X12="",X13&lt;&gt;"",X14&lt;&gt;""),"必須",IF(X32="O","空欄","")))))</f>
        <v/>
      </c>
      <c r="Y17" s="204" t="str">
        <f>IF(仕様書作成!Y9="","",IF(AND(Y12="O",Y13&lt;&gt;"",Y14&lt;&gt;"",Y16&lt;&gt;""),"X",IF(AND(ベース!$S$61="M",仕様書作成!Y12="O"),"空欄",IF(AND(Y12="",Y13&lt;&gt;"",Y14&lt;&gt;""),"必須",IF(Y32="O","空欄","")))))</f>
        <v/>
      </c>
      <c r="Z17" s="204" t="str">
        <f>IF(仕様書作成!Z9="","",IF(AND(Z12="O",Z13&lt;&gt;"",Z14&lt;&gt;"",Z16&lt;&gt;""),"X",IF(AND(ベース!$S$61="M",仕様書作成!Z12="O"),"空欄",IF(AND(Z12="",Z13&lt;&gt;"",Z14&lt;&gt;""),"必須",IF(Z32="O","空欄","")))))</f>
        <v/>
      </c>
      <c r="AA17" s="204" t="str">
        <f>IF(仕様書作成!AA9="","",IF(AND(AA12="O",AA13&lt;&gt;"",AA14&lt;&gt;"",AA16&lt;&gt;""),"X",IF(AND(ベース!$S$61="M",仕様書作成!AA12="O"),"空欄",IF(AND(AA12="",AA13&lt;&gt;"",AA14&lt;&gt;""),"必須",IF(AA32="O","空欄","")))))</f>
        <v/>
      </c>
      <c r="AB17" s="204" t="str">
        <f>IF(仕様書作成!AB9="","",IF(AND(AB12="O",AB13&lt;&gt;"",AB14&lt;&gt;"",AB16&lt;&gt;""),"X",IF(AND(ベース!$S$61="M",仕様書作成!AB12="O"),"空欄",IF(AND(AB12="",AB13&lt;&gt;"",AB14&lt;&gt;""),"必須",IF(AB32="O","空欄","")))))</f>
        <v/>
      </c>
      <c r="AC17" s="204" t="str">
        <f>IF(仕様書作成!AC9="","",IF(AND(AC12="O",AC13&lt;&gt;"",AC14&lt;&gt;"",AC16&lt;&gt;""),"X",IF(AND(ベース!$S$61="M",仕様書作成!AC12="O"),"空欄",IF(AND(AC12="",AC13&lt;&gt;"",AC14&lt;&gt;""),"必須",IF(AC32="O","空欄","")))))</f>
        <v/>
      </c>
      <c r="AD17" s="204" t="str">
        <f>IF(仕様書作成!AD9="","",IF(AND(AD12="O",AD13&lt;&gt;"",AD14&lt;&gt;"",AD16&lt;&gt;""),"X",IF(AND(ベース!$S$61="M",仕様書作成!AD12="O"),"空欄",IF(AND(AD12="",AD13&lt;&gt;"",AD14&lt;&gt;""),"必須",IF(AD32="O","空欄","")))))</f>
        <v/>
      </c>
      <c r="AE17" s="204" t="str">
        <f>IF(仕様書作成!AE9="","",IF(AND(AE12="O",AE13&lt;&gt;"",AE14&lt;&gt;"",AE16&lt;&gt;""),"X",IF(AND(ベース!$S$61="M",仕様書作成!AE12="O"),"空欄",IF(AND(AE12="",AE13&lt;&gt;"",AE14&lt;&gt;""),"必須",IF(AE32="O","空欄","")))))</f>
        <v/>
      </c>
      <c r="AF17" s="204" t="str">
        <f>IF(仕様書作成!AF9="","",IF(AND(AF12="O",AF13&lt;&gt;"",AF14&lt;&gt;"",AF16&lt;&gt;""),"X",IF(AND(ベース!$S$61="M",仕様書作成!AF12="O"),"空欄",IF(AND(AF12="",AF13&lt;&gt;"",AF14&lt;&gt;""),"必須",IF(AF32="O","空欄","")))))</f>
        <v/>
      </c>
      <c r="AG17" s="204" t="str">
        <f>IF(仕様書作成!AG9="","",IF(AND(AG12="O",AG13&lt;&gt;"",AG14&lt;&gt;"",AG16&lt;&gt;""),"X",IF(AND(ベース!$S$61="M",仕様書作成!AG12="O"),"空欄",IF(AND(AG12="",AG13&lt;&gt;"",AG14&lt;&gt;""),"必須",IF(AG32="O","空欄","")))))</f>
        <v/>
      </c>
      <c r="AH17" s="204" t="str">
        <f>IF(仕様書作成!AH9="","",IF(AND(AH12="O",AH13&lt;&gt;"",AH14&lt;&gt;"",AH16&lt;&gt;""),"X",IF(AND(ベース!$S$61="M",仕様書作成!AH12="O"),"空欄",IF(AND(AH12="",AH13&lt;&gt;"",AH14&lt;&gt;""),"必須",IF(AH32="O","空欄","")))))</f>
        <v/>
      </c>
      <c r="AI17" s="359"/>
      <c r="AJ17" s="635"/>
      <c r="AK17" s="636"/>
      <c r="AL17" s="636"/>
      <c r="AM17" s="636"/>
      <c r="AN17" s="636"/>
      <c r="AO17" s="636"/>
      <c r="AP17" s="275"/>
    </row>
    <row r="18" spans="2:119" ht="15" customHeight="1" x14ac:dyDescent="0.2">
      <c r="B18" s="488"/>
      <c r="C18" s="607" t="str">
        <f>IF(バルブ!R19=仕様書作成!BC19,仕様書作成!BC18,仕様書作成!BD18)</f>
        <v>　この行は使用しません →→→</v>
      </c>
      <c r="D18" s="608"/>
      <c r="E18" s="608"/>
      <c r="F18" s="608"/>
      <c r="G18" s="608"/>
      <c r="H18" s="608"/>
      <c r="I18" s="609"/>
      <c r="J18" s="276" t="str">
        <f>IF(バルブ!$T$19=仕様書作成!$BC$19,仕様書作成!$BB$18,"")</f>
        <v/>
      </c>
      <c r="K18" s="224"/>
      <c r="L18" s="224"/>
      <c r="M18" s="224"/>
      <c r="N18" s="224"/>
      <c r="O18" s="224"/>
      <c r="P18" s="224"/>
      <c r="Q18" s="224"/>
      <c r="R18" s="224"/>
      <c r="S18" s="224"/>
      <c r="T18" s="224"/>
      <c r="U18" s="224"/>
      <c r="V18" s="224"/>
      <c r="W18" s="170"/>
      <c r="X18" s="170"/>
      <c r="Y18" s="170"/>
      <c r="Z18" s="170"/>
      <c r="AA18" s="170"/>
      <c r="AB18" s="170"/>
      <c r="AC18" s="170"/>
      <c r="AD18" s="170"/>
      <c r="AE18" s="170"/>
      <c r="AF18" s="170"/>
      <c r="AG18" s="170"/>
      <c r="AH18" s="170"/>
      <c r="AI18" s="276" t="str">
        <f>IF(バルブ!$T$19=仕様書作成!$BC$19,仕様書作成!$BB$18,"")</f>
        <v/>
      </c>
      <c r="AJ18" s="741" t="str">
        <f>IF(AND($C$19=BE19,バルブ!T19=""),仕様書作成!BE18,IF(AND($C$19=BE19,バルブ!T19="D"),仕様書作成!BF18,IF(AND($C$19=BE19,バルブ!T19="E"),仕様書作成!BG18,IF(AND($C$19=BE19,バルブ!T19="F"),仕様書作成!BH18,""))))</f>
        <v/>
      </c>
      <c r="AK18" s="742"/>
      <c r="AL18" s="742"/>
      <c r="AM18" s="742"/>
      <c r="AN18" s="742"/>
      <c r="AO18" s="743"/>
      <c r="AP18" s="277"/>
      <c r="BB18" s="67" t="s">
        <v>542</v>
      </c>
      <c r="BC18" s="67" t="s">
        <v>543</v>
      </c>
      <c r="BD18" s="67" t="s">
        <v>706</v>
      </c>
      <c r="BE18" s="67" t="s">
        <v>708</v>
      </c>
      <c r="BF18" s="67" t="s">
        <v>544</v>
      </c>
      <c r="BG18" s="67" t="s">
        <v>545</v>
      </c>
      <c r="BH18" s="67" t="s">
        <v>709</v>
      </c>
      <c r="BR18" s="67" t="s">
        <v>18</v>
      </c>
      <c r="BS18" s="67" t="s">
        <v>19</v>
      </c>
      <c r="BT18" s="67" t="s">
        <v>20</v>
      </c>
    </row>
    <row r="19" spans="2:119" ht="12" customHeight="1" x14ac:dyDescent="0.15">
      <c r="B19" s="488"/>
      <c r="C19" s="624" t="str">
        <f>IF(COUNTIF(K19:AH19,"-")&gt;0,$BD$19,IF(COUNTIF(K19:AH19,"X")&gt;0,$BE$19,""))</f>
        <v/>
      </c>
      <c r="D19" s="625"/>
      <c r="E19" s="625"/>
      <c r="F19" s="625"/>
      <c r="G19" s="625"/>
      <c r="H19" s="625"/>
      <c r="I19" s="626"/>
      <c r="J19" s="278"/>
      <c r="K19" s="122" t="str">
        <f>IF(AND($C$18=$BD$18,K18&lt;&gt;""),"X","")</f>
        <v/>
      </c>
      <c r="L19" s="122" t="str">
        <f t="shared" ref="L19:AH19" si="4">IF(AND($C$18=$BD$18,L18&lt;&gt;""),"X","")</f>
        <v/>
      </c>
      <c r="M19" s="122" t="str">
        <f t="shared" si="4"/>
        <v/>
      </c>
      <c r="N19" s="122" t="str">
        <f t="shared" si="4"/>
        <v/>
      </c>
      <c r="O19" s="122" t="str">
        <f t="shared" si="4"/>
        <v/>
      </c>
      <c r="P19" s="122" t="str">
        <f t="shared" si="4"/>
        <v/>
      </c>
      <c r="Q19" s="122" t="str">
        <f t="shared" si="4"/>
        <v/>
      </c>
      <c r="R19" s="122" t="str">
        <f t="shared" si="4"/>
        <v/>
      </c>
      <c r="S19" s="122" t="str">
        <f t="shared" si="4"/>
        <v/>
      </c>
      <c r="T19" s="122" t="str">
        <f t="shared" si="4"/>
        <v/>
      </c>
      <c r="U19" s="122" t="str">
        <f t="shared" si="4"/>
        <v/>
      </c>
      <c r="V19" s="122" t="str">
        <f t="shared" si="4"/>
        <v/>
      </c>
      <c r="W19" s="122" t="str">
        <f t="shared" si="4"/>
        <v/>
      </c>
      <c r="X19" s="122" t="str">
        <f t="shared" si="4"/>
        <v/>
      </c>
      <c r="Y19" s="122" t="str">
        <f t="shared" si="4"/>
        <v/>
      </c>
      <c r="Z19" s="122" t="str">
        <f t="shared" si="4"/>
        <v/>
      </c>
      <c r="AA19" s="122" t="str">
        <f t="shared" si="4"/>
        <v/>
      </c>
      <c r="AB19" s="122" t="str">
        <f t="shared" si="4"/>
        <v/>
      </c>
      <c r="AC19" s="122" t="str">
        <f t="shared" si="4"/>
        <v/>
      </c>
      <c r="AD19" s="122" t="str">
        <f t="shared" si="4"/>
        <v/>
      </c>
      <c r="AE19" s="122" t="str">
        <f t="shared" si="4"/>
        <v/>
      </c>
      <c r="AF19" s="122" t="str">
        <f t="shared" si="4"/>
        <v/>
      </c>
      <c r="AG19" s="122" t="str">
        <f t="shared" si="4"/>
        <v/>
      </c>
      <c r="AH19" s="122" t="str">
        <f t="shared" si="4"/>
        <v/>
      </c>
      <c r="AI19" s="278"/>
      <c r="AJ19" s="744"/>
      <c r="AK19" s="745"/>
      <c r="AL19" s="745"/>
      <c r="AM19" s="745"/>
      <c r="AN19" s="745"/>
      <c r="AO19" s="746"/>
      <c r="AP19" s="279"/>
      <c r="BB19" s="67" t="s">
        <v>546</v>
      </c>
      <c r="BC19" s="67" t="s">
        <v>322</v>
      </c>
      <c r="BD19" s="67" t="s">
        <v>547</v>
      </c>
      <c r="BE19" s="67" t="s">
        <v>548</v>
      </c>
      <c r="BF19" s="67"/>
    </row>
    <row r="20" spans="2:119" ht="15" customHeight="1" x14ac:dyDescent="0.15">
      <c r="B20" s="488"/>
      <c r="C20" s="617" t="s">
        <v>419</v>
      </c>
      <c r="D20" s="618"/>
      <c r="E20" s="619"/>
      <c r="F20" s="623" t="s">
        <v>549</v>
      </c>
      <c r="G20" s="608"/>
      <c r="H20" s="608"/>
      <c r="I20" s="609"/>
      <c r="J20" s="673" t="s">
        <v>550</v>
      </c>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673" t="s">
        <v>550</v>
      </c>
      <c r="AJ20" s="753" t="s">
        <v>551</v>
      </c>
      <c r="AK20" s="754"/>
      <c r="AL20" s="754"/>
      <c r="AM20" s="754"/>
      <c r="AN20" s="754"/>
      <c r="AO20" s="755"/>
      <c r="AP20" s="280"/>
      <c r="AQ20" s="382"/>
      <c r="AR20" s="381"/>
      <c r="AS20" s="381"/>
      <c r="BP20" s="383"/>
      <c r="BQ20" s="383" t="s">
        <v>620</v>
      </c>
    </row>
    <row r="21" spans="2:119" ht="15" customHeight="1" x14ac:dyDescent="0.2">
      <c r="B21" s="488"/>
      <c r="C21" s="620"/>
      <c r="D21" s="621"/>
      <c r="E21" s="622"/>
      <c r="F21" s="623" t="s">
        <v>552</v>
      </c>
      <c r="G21" s="608"/>
      <c r="H21" s="608"/>
      <c r="I21" s="609"/>
      <c r="J21" s="674"/>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674"/>
      <c r="AJ21" s="735" t="s">
        <v>553</v>
      </c>
      <c r="AK21" s="736"/>
      <c r="AL21" s="736"/>
      <c r="AM21" s="736"/>
      <c r="AN21" s="736"/>
      <c r="AO21" s="737"/>
      <c r="AP21" s="281"/>
      <c r="AQ21" s="382"/>
      <c r="AR21" s="381"/>
      <c r="AS21" s="381"/>
    </row>
    <row r="22" spans="2:119" ht="12" hidden="1" customHeight="1" x14ac:dyDescent="0.2">
      <c r="B22" s="488"/>
      <c r="C22" s="613" t="str">
        <f>IF(COUNTIF(K22:AH22,"X")&gt;0,$BB$22,"")</f>
        <v/>
      </c>
      <c r="D22" s="614"/>
      <c r="E22" s="614"/>
      <c r="F22" s="615"/>
      <c r="G22" s="615"/>
      <c r="H22" s="615"/>
      <c r="I22" s="616"/>
      <c r="J22" s="202"/>
      <c r="K22" s="208" t="str">
        <f>IF(AND(K12="O",OR(K20&lt;&gt;"",K21&lt;&gt;"")),"X","")</f>
        <v/>
      </c>
      <c r="L22" s="209" t="str">
        <f t="shared" ref="L22:AH22" si="5">IF(AND(L12="O",OR(L20&lt;&gt;"",L21&lt;&gt;"")),"X","")</f>
        <v/>
      </c>
      <c r="M22" s="209" t="str">
        <f t="shared" si="5"/>
        <v/>
      </c>
      <c r="N22" s="209" t="str">
        <f t="shared" si="5"/>
        <v/>
      </c>
      <c r="O22" s="209" t="str">
        <f t="shared" si="5"/>
        <v/>
      </c>
      <c r="P22" s="209" t="str">
        <f t="shared" si="5"/>
        <v/>
      </c>
      <c r="Q22" s="209" t="str">
        <f t="shared" si="5"/>
        <v/>
      </c>
      <c r="R22" s="209" t="str">
        <f t="shared" si="5"/>
        <v/>
      </c>
      <c r="S22" s="209" t="str">
        <f t="shared" si="5"/>
        <v/>
      </c>
      <c r="T22" s="209" t="str">
        <f t="shared" si="5"/>
        <v/>
      </c>
      <c r="U22" s="209" t="str">
        <f t="shared" si="5"/>
        <v/>
      </c>
      <c r="V22" s="209" t="str">
        <f t="shared" si="5"/>
        <v/>
      </c>
      <c r="W22" s="209" t="str">
        <f t="shared" si="5"/>
        <v/>
      </c>
      <c r="X22" s="209" t="str">
        <f t="shared" si="5"/>
        <v/>
      </c>
      <c r="Y22" s="209" t="str">
        <f t="shared" si="5"/>
        <v/>
      </c>
      <c r="Z22" s="209" t="str">
        <f t="shared" si="5"/>
        <v/>
      </c>
      <c r="AA22" s="209" t="str">
        <f t="shared" si="5"/>
        <v/>
      </c>
      <c r="AB22" s="209" t="str">
        <f t="shared" si="5"/>
        <v/>
      </c>
      <c r="AC22" s="209" t="str">
        <f t="shared" si="5"/>
        <v/>
      </c>
      <c r="AD22" s="209" t="str">
        <f t="shared" si="5"/>
        <v/>
      </c>
      <c r="AE22" s="209" t="str">
        <f t="shared" si="5"/>
        <v/>
      </c>
      <c r="AF22" s="209" t="str">
        <f t="shared" si="5"/>
        <v/>
      </c>
      <c r="AG22" s="209" t="str">
        <f t="shared" si="5"/>
        <v/>
      </c>
      <c r="AH22" s="210" t="str">
        <f t="shared" si="5"/>
        <v/>
      </c>
      <c r="AI22" s="202"/>
      <c r="AJ22" s="738" t="str">
        <f>IF(COUNTIF(K22:AH22,"X")&gt;0,$BC$22,"")</f>
        <v/>
      </c>
      <c r="AK22" s="739"/>
      <c r="AL22" s="739"/>
      <c r="AM22" s="739"/>
      <c r="AN22" s="739"/>
      <c r="AO22" s="740"/>
      <c r="AP22" s="281"/>
      <c r="AQ22" s="381"/>
      <c r="AR22" s="381"/>
      <c r="AS22" s="381"/>
      <c r="BB22" s="220" t="s">
        <v>431</v>
      </c>
      <c r="BC22" s="220" t="s">
        <v>710</v>
      </c>
    </row>
    <row r="23" spans="2:119" ht="15" customHeight="1" x14ac:dyDescent="0.2">
      <c r="B23" s="488"/>
      <c r="C23" s="610" t="s">
        <v>272</v>
      </c>
      <c r="D23" s="611"/>
      <c r="E23" s="611"/>
      <c r="F23" s="611"/>
      <c r="G23" s="611"/>
      <c r="H23" s="611"/>
      <c r="I23" s="612"/>
      <c r="J23" s="675" t="s">
        <v>550</v>
      </c>
      <c r="K23" s="107"/>
      <c r="L23" s="107"/>
      <c r="M23" s="107"/>
      <c r="N23" s="107"/>
      <c r="O23" s="107"/>
      <c r="P23" s="107"/>
      <c r="Q23" s="107"/>
      <c r="R23" s="107"/>
      <c r="S23" s="107"/>
      <c r="T23" s="107"/>
      <c r="U23" s="107"/>
      <c r="V23" s="107"/>
      <c r="W23" s="107"/>
      <c r="X23" s="107"/>
      <c r="Y23" s="107"/>
      <c r="Z23" s="107"/>
      <c r="AA23" s="108"/>
      <c r="AB23" s="108"/>
      <c r="AC23" s="108"/>
      <c r="AD23" s="108"/>
      <c r="AE23" s="108"/>
      <c r="AF23" s="108"/>
      <c r="AG23" s="108"/>
      <c r="AH23" s="109"/>
      <c r="AI23" s="675" t="s">
        <v>550</v>
      </c>
      <c r="AJ23" s="658" t="s">
        <v>274</v>
      </c>
      <c r="AK23" s="659"/>
      <c r="AL23" s="659"/>
      <c r="AM23" s="659"/>
      <c r="AN23" s="659"/>
      <c r="AO23" s="660"/>
      <c r="AP23" s="282"/>
      <c r="BR23" s="67" t="s">
        <v>141</v>
      </c>
      <c r="CQ23" s="67" t="s">
        <v>621</v>
      </c>
      <c r="CR23" s="67" t="s">
        <v>170</v>
      </c>
      <c r="CS23" s="67" t="s">
        <v>171</v>
      </c>
      <c r="CT23" s="67" t="s">
        <v>172</v>
      </c>
      <c r="CU23" s="67" t="s">
        <v>173</v>
      </c>
      <c r="CV23" s="67" t="s">
        <v>174</v>
      </c>
      <c r="CW23" s="67" t="s">
        <v>175</v>
      </c>
      <c r="CX23" s="67" t="s">
        <v>176</v>
      </c>
      <c r="CY23" s="67" t="s">
        <v>177</v>
      </c>
      <c r="CZ23" s="67" t="s">
        <v>178</v>
      </c>
      <c r="DA23" s="67" t="s">
        <v>179</v>
      </c>
      <c r="DB23" s="67" t="s">
        <v>180</v>
      </c>
      <c r="DC23" s="67" t="s">
        <v>181</v>
      </c>
      <c r="DD23" s="67" t="s">
        <v>182</v>
      </c>
      <c r="DE23" s="67" t="s">
        <v>183</v>
      </c>
      <c r="DF23" s="67" t="s">
        <v>184</v>
      </c>
      <c r="DG23" s="67" t="s">
        <v>185</v>
      </c>
      <c r="DH23" s="67" t="s">
        <v>186</v>
      </c>
      <c r="DI23" s="67" t="s">
        <v>187</v>
      </c>
      <c r="DJ23" s="67" t="s">
        <v>188</v>
      </c>
      <c r="DK23" s="67" t="s">
        <v>189</v>
      </c>
      <c r="DL23" s="67" t="s">
        <v>190</v>
      </c>
      <c r="DM23" s="67" t="s">
        <v>191</v>
      </c>
      <c r="DN23" s="67" t="s">
        <v>192</v>
      </c>
      <c r="DO23" s="67"/>
    </row>
    <row r="24" spans="2:119" ht="12" customHeight="1" x14ac:dyDescent="0.15">
      <c r="B24" s="488"/>
      <c r="C24" s="598" t="str">
        <f>IF(COUNTIF(K24:AH24,"X")&gt;0,$BB$24,"")</f>
        <v/>
      </c>
      <c r="D24" s="599"/>
      <c r="E24" s="599"/>
      <c r="F24" s="599"/>
      <c r="G24" s="599"/>
      <c r="H24" s="599"/>
      <c r="I24" s="600"/>
      <c r="J24" s="676"/>
      <c r="K24" s="110" t="str">
        <f>IF(AND(ベース!$R$49&lt;&gt;"R",仕様書作成!K23="R"),"X","")</f>
        <v/>
      </c>
      <c r="L24" s="110" t="str">
        <f>IF(AND(ベース!$R$49&lt;&gt;"R",仕様書作成!L23="R"),"X","")</f>
        <v/>
      </c>
      <c r="M24" s="110" t="str">
        <f>IF(AND(ベース!$R$49&lt;&gt;"R",仕様書作成!M23="R"),"X","")</f>
        <v/>
      </c>
      <c r="N24" s="110" t="str">
        <f>IF(AND(ベース!$R$49&lt;&gt;"R",仕様書作成!N23="R"),"X","")</f>
        <v/>
      </c>
      <c r="O24" s="110" t="str">
        <f>IF(AND(ベース!$R$49&lt;&gt;"R",仕様書作成!O23="R"),"X","")</f>
        <v/>
      </c>
      <c r="P24" s="110" t="str">
        <f>IF(AND(ベース!$R$49&lt;&gt;"R",仕様書作成!P23="R"),"X","")</f>
        <v/>
      </c>
      <c r="Q24" s="110" t="str">
        <f>IF(AND(ベース!$R$49&lt;&gt;"R",仕様書作成!Q23="R"),"X","")</f>
        <v/>
      </c>
      <c r="R24" s="110" t="str">
        <f>IF(AND(ベース!$R$49&lt;&gt;"R",仕様書作成!R23="R"),"X","")</f>
        <v/>
      </c>
      <c r="S24" s="110" t="str">
        <f>IF(AND(ベース!$R$49&lt;&gt;"R",仕様書作成!S23="R"),"X","")</f>
        <v/>
      </c>
      <c r="T24" s="110" t="str">
        <f>IF(AND(ベース!$R$49&lt;&gt;"R",仕様書作成!T23="R"),"X","")</f>
        <v/>
      </c>
      <c r="U24" s="110" t="str">
        <f>IF(AND(ベース!$R$49&lt;&gt;"R",仕様書作成!U23="R"),"X","")</f>
        <v/>
      </c>
      <c r="V24" s="110" t="str">
        <f>IF(AND(ベース!$R$49&lt;&gt;"R",仕様書作成!V23="R"),"X","")</f>
        <v/>
      </c>
      <c r="W24" s="110" t="str">
        <f>IF(AND(ベース!$R$49&lt;&gt;"R",仕様書作成!W23="R"),"X","")</f>
        <v/>
      </c>
      <c r="X24" s="110" t="str">
        <f>IF(AND(ベース!$R$49&lt;&gt;"R",仕様書作成!X23="R"),"X","")</f>
        <v/>
      </c>
      <c r="Y24" s="110" t="str">
        <f>IF(AND(ベース!$R$49&lt;&gt;"R",仕様書作成!Y23="R"),"X","")</f>
        <v/>
      </c>
      <c r="Z24" s="110" t="str">
        <f>IF(AND(ベース!$R$49&lt;&gt;"R",仕様書作成!Z23="R"),"X","")</f>
        <v/>
      </c>
      <c r="AA24" s="110" t="str">
        <f>IF(AND(ベース!$R$49&lt;&gt;"R",仕様書作成!AA23="R"),"X","")</f>
        <v/>
      </c>
      <c r="AB24" s="110" t="str">
        <f>IF(AND(ベース!$R$49&lt;&gt;"R",仕様書作成!AB23="R"),"X","")</f>
        <v/>
      </c>
      <c r="AC24" s="110" t="str">
        <f>IF(AND(ベース!$R$49&lt;&gt;"R",仕様書作成!AC23="R"),"X","")</f>
        <v/>
      </c>
      <c r="AD24" s="110" t="str">
        <f>IF(AND(ベース!$R$49&lt;&gt;"R",仕様書作成!AD23="R"),"X","")</f>
        <v/>
      </c>
      <c r="AE24" s="110" t="str">
        <f>IF(AND(ベース!$R$49&lt;&gt;"R",仕様書作成!AE23="R"),"X","")</f>
        <v/>
      </c>
      <c r="AF24" s="110" t="str">
        <f>IF(AND(ベース!$R$49&lt;&gt;"R",仕様書作成!AF23="R"),"X","")</f>
        <v/>
      </c>
      <c r="AG24" s="110" t="str">
        <f>IF(AND(ベース!$R$49&lt;&gt;"R",仕様書作成!AG23="R"),"X","")</f>
        <v/>
      </c>
      <c r="AH24" s="110" t="str">
        <f>IF(AND(ベース!$R$49&lt;&gt;"R",仕様書作成!AH23="R"),"X","")</f>
        <v/>
      </c>
      <c r="AI24" s="676"/>
      <c r="AJ24" s="661"/>
      <c r="AK24" s="662"/>
      <c r="AL24" s="662"/>
      <c r="AM24" s="662"/>
      <c r="AN24" s="662"/>
      <c r="AO24" s="663"/>
      <c r="AP24" s="282"/>
      <c r="BB24" s="220" t="s">
        <v>327</v>
      </c>
      <c r="BR24" s="67" t="s">
        <v>845</v>
      </c>
      <c r="BS24" s="67" t="s">
        <v>846</v>
      </c>
      <c r="CO24" s="67" t="s">
        <v>847</v>
      </c>
      <c r="CQ24" s="67" t="str">
        <f>IF(K43="","","SY70M-38-1A-"&amp;K43)</f>
        <v/>
      </c>
      <c r="CR24" s="67" t="str">
        <f t="shared" ref="CR24:DN24" si="6">IF(L43="","","SY70M-38-1A-"&amp;L43)</f>
        <v/>
      </c>
      <c r="CS24" s="67" t="str">
        <f t="shared" si="6"/>
        <v/>
      </c>
      <c r="CT24" s="67" t="str">
        <f t="shared" si="6"/>
        <v/>
      </c>
      <c r="CU24" s="67" t="str">
        <f t="shared" si="6"/>
        <v/>
      </c>
      <c r="CV24" s="67" t="str">
        <f t="shared" si="6"/>
        <v/>
      </c>
      <c r="CW24" s="67" t="str">
        <f t="shared" si="6"/>
        <v/>
      </c>
      <c r="CX24" s="67" t="str">
        <f t="shared" si="6"/>
        <v/>
      </c>
      <c r="CY24" s="67" t="str">
        <f t="shared" si="6"/>
        <v/>
      </c>
      <c r="CZ24" s="67" t="str">
        <f t="shared" si="6"/>
        <v/>
      </c>
      <c r="DA24" s="67" t="str">
        <f t="shared" si="6"/>
        <v/>
      </c>
      <c r="DB24" s="67" t="str">
        <f t="shared" si="6"/>
        <v/>
      </c>
      <c r="DC24" s="67" t="str">
        <f t="shared" si="6"/>
        <v/>
      </c>
      <c r="DD24" s="67" t="str">
        <f t="shared" si="6"/>
        <v/>
      </c>
      <c r="DE24" s="67" t="str">
        <f t="shared" si="6"/>
        <v/>
      </c>
      <c r="DF24" s="67" t="str">
        <f t="shared" si="6"/>
        <v/>
      </c>
      <c r="DG24" s="67" t="str">
        <f t="shared" si="6"/>
        <v/>
      </c>
      <c r="DH24" s="67" t="str">
        <f t="shared" si="6"/>
        <v/>
      </c>
      <c r="DI24" s="67" t="str">
        <f t="shared" si="6"/>
        <v/>
      </c>
      <c r="DJ24" s="67" t="str">
        <f t="shared" si="6"/>
        <v/>
      </c>
      <c r="DK24" s="67" t="str">
        <f t="shared" si="6"/>
        <v/>
      </c>
      <c r="DL24" s="67" t="str">
        <f t="shared" si="6"/>
        <v/>
      </c>
      <c r="DM24" s="67" t="str">
        <f t="shared" si="6"/>
        <v/>
      </c>
      <c r="DN24" s="67" t="str">
        <f t="shared" si="6"/>
        <v/>
      </c>
      <c r="DO24" s="67"/>
    </row>
    <row r="25" spans="2:119" ht="15" hidden="1" customHeight="1" x14ac:dyDescent="0.2">
      <c r="B25" s="488"/>
      <c r="C25" s="601" t="s">
        <v>290</v>
      </c>
      <c r="D25" s="602"/>
      <c r="E25" s="602"/>
      <c r="F25" s="602"/>
      <c r="G25" s="602"/>
      <c r="H25" s="602"/>
      <c r="I25" s="603"/>
      <c r="J25" s="595" t="s">
        <v>550</v>
      </c>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595" t="s">
        <v>550</v>
      </c>
      <c r="AJ25" s="661"/>
      <c r="AK25" s="662"/>
      <c r="AL25" s="662"/>
      <c r="AM25" s="662"/>
      <c r="AN25" s="662"/>
      <c r="AO25" s="663"/>
      <c r="AP25" s="282"/>
      <c r="BR25" s="384" t="s">
        <v>713</v>
      </c>
      <c r="BS25" s="67" t="s">
        <v>714</v>
      </c>
      <c r="BT25" s="67" t="s">
        <v>715</v>
      </c>
      <c r="BU25" s="67" t="s">
        <v>716</v>
      </c>
      <c r="BV25" s="67" t="s">
        <v>717</v>
      </c>
      <c r="BW25" s="67" t="s">
        <v>718</v>
      </c>
      <c r="BX25" s="67" t="s">
        <v>719</v>
      </c>
      <c r="BY25" s="67" t="s">
        <v>720</v>
      </c>
      <c r="BZ25" s="67" t="s">
        <v>721</v>
      </c>
      <c r="CA25" s="67" t="s">
        <v>722</v>
      </c>
      <c r="CB25" s="67" t="s">
        <v>723</v>
      </c>
      <c r="CO25" s="67" t="s">
        <v>848</v>
      </c>
      <c r="CQ25" s="67" t="str">
        <f>IF(K44="","","SY70M-38-2A-"&amp;K44)</f>
        <v/>
      </c>
      <c r="CR25" s="67" t="str">
        <f t="shared" ref="CR25:DN25" si="7">IF(L44="","","SY70M-38-2A-"&amp;L44)</f>
        <v/>
      </c>
      <c r="CS25" s="67" t="str">
        <f t="shared" si="7"/>
        <v/>
      </c>
      <c r="CT25" s="67" t="str">
        <f t="shared" si="7"/>
        <v/>
      </c>
      <c r="CU25" s="67" t="str">
        <f t="shared" si="7"/>
        <v/>
      </c>
      <c r="CV25" s="67" t="str">
        <f t="shared" si="7"/>
        <v/>
      </c>
      <c r="CW25" s="67" t="str">
        <f t="shared" si="7"/>
        <v/>
      </c>
      <c r="CX25" s="67" t="str">
        <f t="shared" si="7"/>
        <v/>
      </c>
      <c r="CY25" s="67" t="str">
        <f t="shared" si="7"/>
        <v/>
      </c>
      <c r="CZ25" s="67" t="str">
        <f t="shared" si="7"/>
        <v/>
      </c>
      <c r="DA25" s="67" t="str">
        <f t="shared" si="7"/>
        <v/>
      </c>
      <c r="DB25" s="67" t="str">
        <f t="shared" si="7"/>
        <v/>
      </c>
      <c r="DC25" s="67" t="str">
        <f t="shared" si="7"/>
        <v/>
      </c>
      <c r="DD25" s="67" t="str">
        <f t="shared" si="7"/>
        <v/>
      </c>
      <c r="DE25" s="67" t="str">
        <f t="shared" si="7"/>
        <v/>
      </c>
      <c r="DF25" s="67" t="str">
        <f t="shared" si="7"/>
        <v/>
      </c>
      <c r="DG25" s="67" t="str">
        <f t="shared" si="7"/>
        <v/>
      </c>
      <c r="DH25" s="67" t="str">
        <f t="shared" si="7"/>
        <v/>
      </c>
      <c r="DI25" s="67" t="str">
        <f t="shared" si="7"/>
        <v/>
      </c>
      <c r="DJ25" s="67" t="str">
        <f t="shared" si="7"/>
        <v/>
      </c>
      <c r="DK25" s="67" t="str">
        <f t="shared" si="7"/>
        <v/>
      </c>
      <c r="DL25" s="67" t="str">
        <f t="shared" si="7"/>
        <v/>
      </c>
      <c r="DM25" s="67" t="str">
        <f t="shared" si="7"/>
        <v/>
      </c>
      <c r="DN25" s="67" t="str">
        <f t="shared" si="7"/>
        <v/>
      </c>
      <c r="DO25" s="67"/>
    </row>
    <row r="26" spans="2:119" ht="12" hidden="1" customHeight="1" x14ac:dyDescent="0.15">
      <c r="B26" s="488"/>
      <c r="C26" s="598" t="str">
        <f>IF(COUNTIF(K26:AH26,"X")&gt;0,$BB$26,"")</f>
        <v/>
      </c>
      <c r="D26" s="599"/>
      <c r="E26" s="599"/>
      <c r="F26" s="599"/>
      <c r="G26" s="599"/>
      <c r="H26" s="599"/>
      <c r="I26" s="600"/>
      <c r="J26" s="676"/>
      <c r="K26" s="112" t="str">
        <f>IF(AND(K25="H",OR(バルブ!$R$10="1",K14=1)),"X",IF(AND(OR(K14&lt;3,K13="A",K13="B",K13="C"),OR(バルブ!$R$10="0",K14=0),OR(K25="H",K25="")),"",IF(K25="","","X")))</f>
        <v/>
      </c>
      <c r="L26" s="112" t="str">
        <f>IF(AND(L25="H",OR(バルブ!$R$10="1",L14=1)),"X",IF(AND(OR(L14&lt;3,L13="A",L13="B",L13="C"),OR(バルブ!$R$10="0",L14=0),OR(L25="H",L25="")),"",IF(L25="","","X")))</f>
        <v/>
      </c>
      <c r="M26" s="112" t="str">
        <f>IF(AND(M25="H",OR(バルブ!$R$10="1",M14=1)),"X",IF(AND(OR(M14&lt;3,M13="A",M13="B",M13="C"),OR(バルブ!$R$10="0",M14=0),OR(M25="H",M25="")),"",IF(M25="","","X")))</f>
        <v/>
      </c>
      <c r="N26" s="112" t="str">
        <f>IF(AND(N25="H",OR(バルブ!$R$10="1",N14=1)),"X",IF(AND(OR(N14&lt;3,N13="A",N13="B",N13="C"),OR(バルブ!$R$10="0",N14=0),OR(N25="H",N25="")),"",IF(N25="","","X")))</f>
        <v/>
      </c>
      <c r="O26" s="112" t="str">
        <f>IF(AND(O25="H",OR(バルブ!$R$10="1",O14=1)),"X",IF(AND(OR(O14&lt;3,O13="A",O13="B",O13="C"),OR(バルブ!$R$10="0",O14=0),OR(O25="H",O25="")),"",IF(O25="","","X")))</f>
        <v/>
      </c>
      <c r="P26" s="112" t="str">
        <f>IF(AND(P25="H",OR(バルブ!$R$10="1",P14=1)),"X",IF(AND(OR(P14&lt;3,P13="A",P13="B",P13="C"),OR(バルブ!$R$10="0",P14=0),OR(P25="H",P25="")),"",IF(P25="","","X")))</f>
        <v/>
      </c>
      <c r="Q26" s="112" t="str">
        <f>IF(AND(Q25="H",OR(バルブ!$R$10="1",Q14=1)),"X",IF(AND(OR(Q14&lt;3,Q13="A",Q13="B",Q13="C"),OR(バルブ!$R$10="0",Q14=0),OR(Q25="H",Q25="")),"",IF(Q25="","","X")))</f>
        <v/>
      </c>
      <c r="R26" s="112" t="str">
        <f>IF(AND(R25="H",OR(バルブ!$R$10="1",R14=1)),"X",IF(AND(OR(R14&lt;3,R13="A",R13="B",R13="C"),OR(バルブ!$R$10="0",R14=0),OR(R25="H",R25="")),"",IF(R25="","","X")))</f>
        <v/>
      </c>
      <c r="S26" s="112" t="str">
        <f>IF(AND(S25="H",OR(バルブ!$R$10="1",S14=1)),"X",IF(AND(OR(S14&lt;3,S13="A",S13="B",S13="C"),OR(バルブ!$R$10="0",S14=0),OR(S25="H",S25="")),"",IF(S25="","","X")))</f>
        <v/>
      </c>
      <c r="T26" s="112" t="str">
        <f>IF(AND(T25="H",OR(バルブ!$R$10="1",T14=1)),"X",IF(AND(OR(T14&lt;3,T13="A",T13="B",T13="C"),OR(バルブ!$R$10="0",T14=0),OR(T25="H",T25="")),"",IF(T25="","","X")))</f>
        <v/>
      </c>
      <c r="U26" s="112" t="str">
        <f>IF(AND(U25="H",OR(バルブ!$R$10="1",U14=1)),"X",IF(AND(OR(U14&lt;3,U13="A",U13="B",U13="C"),OR(バルブ!$R$10="0",U14=0),OR(U25="H",U25="")),"",IF(U25="","","X")))</f>
        <v/>
      </c>
      <c r="V26" s="112" t="str">
        <f>IF(AND(V25="H",OR(バルブ!$R$10="1",V14=1)),"X",IF(AND(OR(V14&lt;3,V13="A",V13="B",V13="C"),OR(バルブ!$R$10="0",V14=0),OR(V25="H",V25="")),"",IF(V25="","","X")))</f>
        <v/>
      </c>
      <c r="W26" s="112" t="str">
        <f>IF(AND(W25="H",OR(バルブ!$R$10="1",W14=1)),"X",IF(AND(OR(W14&lt;3,W13="A",W13="B",W13="C"),OR(バルブ!$R$10="0",W14=0),OR(W25="H",W25="")),"",IF(W25="","","X")))</f>
        <v/>
      </c>
      <c r="X26" s="112" t="str">
        <f>IF(AND(X25="H",OR(バルブ!$R$10="1",X14=1)),"X",IF(AND(OR(X14&lt;3,X13="A",X13="B",X13="C"),OR(バルブ!$R$10="0",X14=0),OR(X25="H",X25="")),"",IF(X25="","","X")))</f>
        <v/>
      </c>
      <c r="Y26" s="112" t="str">
        <f>IF(AND(Y25="H",OR(バルブ!$R$10="1",Y14=1)),"X",IF(AND(OR(Y14&lt;3,Y13="A",Y13="B",Y13="C"),OR(バルブ!$R$10="0",Y14=0),OR(Y25="H",Y25="")),"",IF(Y25="","","X")))</f>
        <v/>
      </c>
      <c r="Z26" s="112" t="str">
        <f>IF(AND(Z25="H",OR(バルブ!$R$10="1",Z14=1)),"X",IF(AND(OR(Z14&lt;3,Z13="A",Z13="B",Z13="C"),OR(バルブ!$R$10="0",Z14=0),OR(Z25="H",Z25="")),"",IF(Z25="","","X")))</f>
        <v/>
      </c>
      <c r="AA26" s="112" t="str">
        <f>IF(AND(AA25="H",OR(バルブ!$R$10="1",AA14=1)),"X",IF(AND(OR(AA14&lt;3,AA13="A",AA13="B",AA13="C"),OR(バルブ!$R$10="0",AA14=0),OR(AA25="H",AA25="")),"",IF(AA25="","","X")))</f>
        <v/>
      </c>
      <c r="AB26" s="112" t="str">
        <f>IF(AND(AB25="H",OR(バルブ!$R$10="1",AB14=1)),"X",IF(AND(OR(AB14&lt;3,AB13="A",AB13="B",AB13="C"),OR(バルブ!$R$10="0",AB14=0),OR(AB25="H",AB25="")),"",IF(AB25="","","X")))</f>
        <v/>
      </c>
      <c r="AC26" s="112" t="str">
        <f>IF(AND(AC25="H",OR(バルブ!$R$10="1",AC14=1)),"X",IF(AND(OR(AC14&lt;3,AC13="A",AC13="B",AC13="C"),OR(バルブ!$R$10="0",AC14=0),OR(AC25="H",AC25="")),"",IF(AC25="","","X")))</f>
        <v/>
      </c>
      <c r="AD26" s="112" t="str">
        <f>IF(AND(AD25="H",OR(バルブ!$R$10="1",AD14=1)),"X",IF(AND(OR(AD14&lt;3,AD13="A",AD13="B",AD13="C"),OR(バルブ!$R$10="0",AD14=0),OR(AD25="H",AD25="")),"",IF(AD25="","","X")))</f>
        <v/>
      </c>
      <c r="AE26" s="112" t="str">
        <f>IF(AND(AE25="H",OR(バルブ!$R$10="1",AE14=1)),"X",IF(AND(OR(AE14&lt;3,AE13="A",AE13="B",AE13="C"),OR(バルブ!$R$10="0",AE14=0),OR(AE25="H",AE25="")),"",IF(AE25="","","X")))</f>
        <v/>
      </c>
      <c r="AF26" s="112" t="str">
        <f>IF(AND(AF25="H",OR(バルブ!$R$10="1",AF14=1)),"X",IF(AND(OR(AF14&lt;3,AF13="A",AF13="B",AF13="C"),OR(バルブ!$R$10="0",AF14=0),OR(AF25="H",AF25="")),"",IF(AF25="","","X")))</f>
        <v/>
      </c>
      <c r="AG26" s="112" t="str">
        <f>IF(AND(AG25="H",OR(バルブ!$R$10="1",AG14=1)),"X",IF(AND(OR(AG14&lt;3,AG13="A",AG13="B",AG13="C"),OR(バルブ!$R$10="0",AG14=0),OR(AG25="H",AG25="")),"",IF(AG25="","","X")))</f>
        <v/>
      </c>
      <c r="AH26" s="112" t="str">
        <f>IF(AND(AH25="H",OR(バルブ!$R$10="1",AH14=1)),"X",IF(AND(OR(AH14&lt;3,AH13="A",AH13="B",AH13="C"),OR(バルブ!$R$10="0",AH14=0),OR(AH25="H",AH25="")),"",IF(AH25="","","X")))</f>
        <v/>
      </c>
      <c r="AI26" s="676"/>
      <c r="AJ26" s="661"/>
      <c r="AK26" s="662"/>
      <c r="AL26" s="662"/>
      <c r="AM26" s="662"/>
      <c r="AN26" s="662"/>
      <c r="AO26" s="663"/>
      <c r="AP26" s="282"/>
      <c r="BB26" s="220" t="s">
        <v>326</v>
      </c>
      <c r="BQ26" s="67" t="s">
        <v>849</v>
      </c>
      <c r="BR26" s="67" t="s">
        <v>850</v>
      </c>
      <c r="BS26" s="67" t="s">
        <v>851</v>
      </c>
      <c r="BT26" s="67" t="s">
        <v>852</v>
      </c>
      <c r="BU26" s="67" t="s">
        <v>853</v>
      </c>
      <c r="BV26" s="67" t="s">
        <v>854</v>
      </c>
      <c r="BW26" s="67" t="s">
        <v>855</v>
      </c>
      <c r="BX26" s="67" t="s">
        <v>856</v>
      </c>
      <c r="BY26" s="67" t="s">
        <v>857</v>
      </c>
      <c r="BZ26" s="67" t="s">
        <v>858</v>
      </c>
      <c r="CA26" s="67" t="s">
        <v>859</v>
      </c>
      <c r="CB26" s="67" t="s">
        <v>860</v>
      </c>
      <c r="CC26" s="67" t="s">
        <v>861</v>
      </c>
      <c r="CD26" s="67" t="s">
        <v>862</v>
      </c>
      <c r="CE26" s="67" t="s">
        <v>863</v>
      </c>
      <c r="CF26" s="67" t="s">
        <v>864</v>
      </c>
      <c r="CG26" s="67" t="s">
        <v>865</v>
      </c>
      <c r="CH26" s="67" t="s">
        <v>866</v>
      </c>
      <c r="CI26" s="67" t="s">
        <v>867</v>
      </c>
      <c r="CO26" s="67" t="s">
        <v>868</v>
      </c>
      <c r="CQ26" s="67" t="str">
        <f>IF(K46="","","SY70M-38-3A-"&amp;K46)</f>
        <v/>
      </c>
      <c r="CR26" s="67" t="str">
        <f t="shared" ref="CR26:DN26" si="8">IF(L46="","","SY70M-38-3A-"&amp;L46)</f>
        <v/>
      </c>
      <c r="CS26" s="67" t="str">
        <f t="shared" si="8"/>
        <v/>
      </c>
      <c r="CT26" s="67" t="str">
        <f t="shared" si="8"/>
        <v/>
      </c>
      <c r="CU26" s="67" t="str">
        <f t="shared" si="8"/>
        <v/>
      </c>
      <c r="CV26" s="67" t="str">
        <f t="shared" si="8"/>
        <v/>
      </c>
      <c r="CW26" s="67" t="str">
        <f t="shared" si="8"/>
        <v/>
      </c>
      <c r="CX26" s="67" t="str">
        <f t="shared" si="8"/>
        <v/>
      </c>
      <c r="CY26" s="67" t="str">
        <f t="shared" si="8"/>
        <v/>
      </c>
      <c r="CZ26" s="67" t="str">
        <f t="shared" si="8"/>
        <v/>
      </c>
      <c r="DA26" s="67" t="str">
        <f t="shared" si="8"/>
        <v/>
      </c>
      <c r="DB26" s="67" t="str">
        <f t="shared" si="8"/>
        <v/>
      </c>
      <c r="DC26" s="67" t="str">
        <f t="shared" si="8"/>
        <v/>
      </c>
      <c r="DD26" s="67" t="str">
        <f t="shared" si="8"/>
        <v/>
      </c>
      <c r="DE26" s="67" t="str">
        <f t="shared" si="8"/>
        <v/>
      </c>
      <c r="DF26" s="67" t="str">
        <f t="shared" si="8"/>
        <v/>
      </c>
      <c r="DG26" s="67" t="str">
        <f t="shared" si="8"/>
        <v/>
      </c>
      <c r="DH26" s="67" t="str">
        <f t="shared" si="8"/>
        <v/>
      </c>
      <c r="DI26" s="67" t="str">
        <f t="shared" si="8"/>
        <v/>
      </c>
      <c r="DJ26" s="67" t="str">
        <f t="shared" si="8"/>
        <v/>
      </c>
      <c r="DK26" s="67" t="str">
        <f t="shared" si="8"/>
        <v/>
      </c>
      <c r="DL26" s="67" t="str">
        <f t="shared" si="8"/>
        <v/>
      </c>
      <c r="DM26" s="67" t="str">
        <f t="shared" si="8"/>
        <v/>
      </c>
      <c r="DN26" s="67" t="str">
        <f t="shared" si="8"/>
        <v/>
      </c>
      <c r="DO26" s="67"/>
    </row>
    <row r="27" spans="2:119" ht="15" customHeight="1" x14ac:dyDescent="0.2">
      <c r="B27" s="488"/>
      <c r="C27" s="601" t="s">
        <v>554</v>
      </c>
      <c r="D27" s="602"/>
      <c r="E27" s="602"/>
      <c r="F27" s="602"/>
      <c r="G27" s="602"/>
      <c r="H27" s="602"/>
      <c r="I27" s="603"/>
      <c r="J27" s="595" t="s">
        <v>550</v>
      </c>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595" t="s">
        <v>550</v>
      </c>
      <c r="AJ27" s="661"/>
      <c r="AK27" s="662"/>
      <c r="AL27" s="662"/>
      <c r="AM27" s="662"/>
      <c r="AN27" s="662"/>
      <c r="AO27" s="663"/>
      <c r="AP27" s="282"/>
      <c r="CO27" s="67" t="s">
        <v>869</v>
      </c>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row>
    <row r="28" spans="2:119" ht="12" customHeight="1" x14ac:dyDescent="0.15">
      <c r="B28" s="488"/>
      <c r="C28" s="598" t="str">
        <f>IF(COUNTIF(K28:AH28,"X")&gt;0,$BB$28,"")</f>
        <v/>
      </c>
      <c r="D28" s="599"/>
      <c r="E28" s="599"/>
      <c r="F28" s="599"/>
      <c r="G28" s="599"/>
      <c r="H28" s="599"/>
      <c r="I28" s="600"/>
      <c r="J28" s="676"/>
      <c r="K28" s="112" t="str">
        <f>IF(AND(バルブ!$R$10&lt;&gt;"1",K14&lt;&gt;1,K27="K"),"X","")</f>
        <v/>
      </c>
      <c r="L28" s="112" t="str">
        <f>IF(AND(バルブ!$R$10&lt;&gt;"1",L14&lt;&gt;1,L27="K"),"X","")</f>
        <v/>
      </c>
      <c r="M28" s="112" t="str">
        <f>IF(AND(バルブ!$R$10&lt;&gt;"1",M14&lt;&gt;1,M27="K"),"X","")</f>
        <v/>
      </c>
      <c r="N28" s="112" t="str">
        <f>IF(AND(バルブ!$R$10&lt;&gt;"1",N14&lt;&gt;1,N27="K"),"X","")</f>
        <v/>
      </c>
      <c r="O28" s="112" t="str">
        <f>IF(AND(バルブ!$R$10&lt;&gt;"1",O14&lt;&gt;1,O27="K"),"X","")</f>
        <v/>
      </c>
      <c r="P28" s="112" t="str">
        <f>IF(AND(バルブ!$R$10&lt;&gt;"1",P14&lt;&gt;1,P27="K"),"X","")</f>
        <v/>
      </c>
      <c r="Q28" s="112" t="str">
        <f>IF(AND(バルブ!$R$10&lt;&gt;"1",Q14&lt;&gt;1,Q27="K"),"X","")</f>
        <v/>
      </c>
      <c r="R28" s="112" t="str">
        <f>IF(AND(バルブ!$R$10&lt;&gt;"1",R14&lt;&gt;1,R27="K"),"X","")</f>
        <v/>
      </c>
      <c r="S28" s="112" t="str">
        <f>IF(AND(バルブ!$R$10&lt;&gt;"1",S14&lt;&gt;1,S27="K"),"X","")</f>
        <v/>
      </c>
      <c r="T28" s="112" t="str">
        <f>IF(AND(バルブ!$R$10&lt;&gt;"1",T14&lt;&gt;1,T27="K"),"X","")</f>
        <v/>
      </c>
      <c r="U28" s="112" t="str">
        <f>IF(AND(バルブ!$R$10&lt;&gt;"1",U14&lt;&gt;1,U27="K"),"X","")</f>
        <v/>
      </c>
      <c r="V28" s="112" t="str">
        <f>IF(AND(バルブ!$R$10&lt;&gt;"1",V14&lt;&gt;1,V27="K"),"X","")</f>
        <v/>
      </c>
      <c r="W28" s="112" t="str">
        <f>IF(AND(バルブ!$R$10&lt;&gt;"1",W14&lt;&gt;1,W27="K"),"X","")</f>
        <v/>
      </c>
      <c r="X28" s="112" t="str">
        <f>IF(AND(バルブ!$R$10&lt;&gt;"1",X14&lt;&gt;1,X27="K"),"X","")</f>
        <v/>
      </c>
      <c r="Y28" s="112" t="str">
        <f>IF(AND(バルブ!$R$10&lt;&gt;"1",Y14&lt;&gt;1,Y27="K"),"X","")</f>
        <v/>
      </c>
      <c r="Z28" s="112" t="str">
        <f>IF(AND(バルブ!$R$10&lt;&gt;"1",Z14&lt;&gt;1,Z27="K"),"X","")</f>
        <v/>
      </c>
      <c r="AA28" s="112" t="str">
        <f>IF(AND(バルブ!$R$10&lt;&gt;"1",AA14&lt;&gt;1,AA27="K"),"X","")</f>
        <v/>
      </c>
      <c r="AB28" s="112" t="str">
        <f>IF(AND(バルブ!$R$10&lt;&gt;"1",AB14&lt;&gt;1,AB27="K"),"X","")</f>
        <v/>
      </c>
      <c r="AC28" s="112" t="str">
        <f>IF(AND(バルブ!$R$10&lt;&gt;"1",AC14&lt;&gt;1,AC27="K"),"X","")</f>
        <v/>
      </c>
      <c r="AD28" s="112" t="str">
        <f>IF(AND(バルブ!$R$10&lt;&gt;"1",AD14&lt;&gt;1,AD27="K"),"X","")</f>
        <v/>
      </c>
      <c r="AE28" s="112" t="str">
        <f>IF(AND(バルブ!$R$10&lt;&gt;"1",AE14&lt;&gt;1,AE27="K"),"X","")</f>
        <v/>
      </c>
      <c r="AF28" s="112" t="str">
        <f>IF(AND(バルブ!$R$10&lt;&gt;"1",AF14&lt;&gt;1,AF27="K"),"X","")</f>
        <v/>
      </c>
      <c r="AG28" s="112" t="str">
        <f>IF(AND(バルブ!$R$10&lt;&gt;"1",AG14&lt;&gt;1,AG27="K"),"X","")</f>
        <v/>
      </c>
      <c r="AH28" s="112" t="str">
        <f>IF(AND(バルブ!$R$10&lt;&gt;"1",AH14&lt;&gt;1,AH27="K"),"X","")</f>
        <v/>
      </c>
      <c r="AI28" s="676"/>
      <c r="AJ28" s="661"/>
      <c r="AK28" s="662"/>
      <c r="AL28" s="662"/>
      <c r="AM28" s="662"/>
      <c r="AN28" s="662"/>
      <c r="AO28" s="663"/>
      <c r="AP28" s="282"/>
      <c r="AQ28" s="382"/>
      <c r="AR28" s="381"/>
      <c r="AS28" s="381"/>
      <c r="BB28" s="220" t="s">
        <v>326</v>
      </c>
      <c r="BQ28" s="67">
        <v>1</v>
      </c>
      <c r="BR28" s="67">
        <v>2</v>
      </c>
      <c r="CO28" s="67" t="s">
        <v>870</v>
      </c>
      <c r="CQ28" s="67" t="str">
        <f>IF(K49="","","SY70M-39-1A-"&amp;K49)</f>
        <v/>
      </c>
      <c r="CR28" s="67" t="str">
        <f t="shared" ref="CR28:DN28" si="9">IF(L49="","","SY70M-39-1A-"&amp;L49)</f>
        <v/>
      </c>
      <c r="CS28" s="67" t="str">
        <f t="shared" si="9"/>
        <v/>
      </c>
      <c r="CT28" s="67" t="str">
        <f t="shared" si="9"/>
        <v/>
      </c>
      <c r="CU28" s="67" t="str">
        <f t="shared" si="9"/>
        <v/>
      </c>
      <c r="CV28" s="67" t="str">
        <f t="shared" si="9"/>
        <v/>
      </c>
      <c r="CW28" s="67" t="str">
        <f t="shared" si="9"/>
        <v/>
      </c>
      <c r="CX28" s="67" t="str">
        <f t="shared" si="9"/>
        <v/>
      </c>
      <c r="CY28" s="67" t="str">
        <f t="shared" si="9"/>
        <v/>
      </c>
      <c r="CZ28" s="67" t="str">
        <f t="shared" si="9"/>
        <v/>
      </c>
      <c r="DA28" s="67" t="str">
        <f t="shared" si="9"/>
        <v/>
      </c>
      <c r="DB28" s="67" t="str">
        <f t="shared" si="9"/>
        <v/>
      </c>
      <c r="DC28" s="67" t="str">
        <f t="shared" si="9"/>
        <v/>
      </c>
      <c r="DD28" s="67" t="str">
        <f t="shared" si="9"/>
        <v/>
      </c>
      <c r="DE28" s="67" t="str">
        <f t="shared" si="9"/>
        <v/>
      </c>
      <c r="DF28" s="67" t="str">
        <f t="shared" si="9"/>
        <v/>
      </c>
      <c r="DG28" s="67" t="str">
        <f t="shared" si="9"/>
        <v/>
      </c>
      <c r="DH28" s="67" t="str">
        <f t="shared" si="9"/>
        <v/>
      </c>
      <c r="DI28" s="67" t="str">
        <f t="shared" si="9"/>
        <v/>
      </c>
      <c r="DJ28" s="67" t="str">
        <f t="shared" si="9"/>
        <v/>
      </c>
      <c r="DK28" s="67" t="str">
        <f t="shared" si="9"/>
        <v/>
      </c>
      <c r="DL28" s="67" t="str">
        <f t="shared" si="9"/>
        <v/>
      </c>
      <c r="DM28" s="67" t="str">
        <f t="shared" si="9"/>
        <v/>
      </c>
      <c r="DN28" s="67" t="str">
        <f t="shared" si="9"/>
        <v/>
      </c>
      <c r="DO28" s="67"/>
    </row>
    <row r="29" spans="2:119" ht="15" customHeight="1" x14ac:dyDescent="0.2">
      <c r="B29" s="488"/>
      <c r="C29" s="601" t="s">
        <v>273</v>
      </c>
      <c r="D29" s="602"/>
      <c r="E29" s="602"/>
      <c r="F29" s="602"/>
      <c r="G29" s="602"/>
      <c r="H29" s="602"/>
      <c r="I29" s="603"/>
      <c r="J29" s="595" t="s">
        <v>550</v>
      </c>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595" t="s">
        <v>550</v>
      </c>
      <c r="AJ29" s="661"/>
      <c r="AK29" s="662"/>
      <c r="AL29" s="662"/>
      <c r="AM29" s="662"/>
      <c r="AN29" s="662"/>
      <c r="AO29" s="663"/>
      <c r="AP29" s="282"/>
      <c r="AQ29" s="382"/>
      <c r="AR29" s="381"/>
      <c r="AS29" s="381"/>
      <c r="CO29" s="67" t="s">
        <v>871</v>
      </c>
      <c r="CQ29" s="67" t="str">
        <f>IF(K50="","","SY70M-39-2A-"&amp;K50)</f>
        <v/>
      </c>
      <c r="CR29" s="67" t="str">
        <f t="shared" ref="CR29:DN29" si="10">IF(L50="","","SY70M-39-2A-"&amp;L50)</f>
        <v/>
      </c>
      <c r="CS29" s="67" t="str">
        <f t="shared" si="10"/>
        <v/>
      </c>
      <c r="CT29" s="67" t="str">
        <f t="shared" si="10"/>
        <v/>
      </c>
      <c r="CU29" s="67" t="str">
        <f t="shared" si="10"/>
        <v/>
      </c>
      <c r="CV29" s="67" t="str">
        <f t="shared" si="10"/>
        <v/>
      </c>
      <c r="CW29" s="67" t="str">
        <f t="shared" si="10"/>
        <v/>
      </c>
      <c r="CX29" s="67" t="str">
        <f t="shared" si="10"/>
        <v/>
      </c>
      <c r="CY29" s="67" t="str">
        <f t="shared" si="10"/>
        <v/>
      </c>
      <c r="CZ29" s="67" t="str">
        <f t="shared" si="10"/>
        <v/>
      </c>
      <c r="DA29" s="67" t="str">
        <f t="shared" si="10"/>
        <v/>
      </c>
      <c r="DB29" s="67" t="str">
        <f t="shared" si="10"/>
        <v/>
      </c>
      <c r="DC29" s="67" t="str">
        <f t="shared" si="10"/>
        <v/>
      </c>
      <c r="DD29" s="67" t="str">
        <f t="shared" si="10"/>
        <v/>
      </c>
      <c r="DE29" s="67" t="str">
        <f t="shared" si="10"/>
        <v/>
      </c>
      <c r="DF29" s="67" t="str">
        <f t="shared" si="10"/>
        <v/>
      </c>
      <c r="DG29" s="67" t="str">
        <f t="shared" si="10"/>
        <v/>
      </c>
      <c r="DH29" s="67" t="str">
        <f t="shared" si="10"/>
        <v/>
      </c>
      <c r="DI29" s="67" t="str">
        <f t="shared" si="10"/>
        <v/>
      </c>
      <c r="DJ29" s="67" t="str">
        <f t="shared" si="10"/>
        <v/>
      </c>
      <c r="DK29" s="67" t="str">
        <f t="shared" si="10"/>
        <v/>
      </c>
      <c r="DL29" s="67" t="str">
        <f t="shared" si="10"/>
        <v/>
      </c>
      <c r="DM29" s="67" t="str">
        <f t="shared" si="10"/>
        <v/>
      </c>
      <c r="DN29" s="67" t="str">
        <f t="shared" si="10"/>
        <v/>
      </c>
      <c r="DO29" s="67"/>
    </row>
    <row r="30" spans="2:119" ht="12" hidden="1" customHeight="1" x14ac:dyDescent="0.15">
      <c r="B30" s="488"/>
      <c r="C30" s="715" t="str">
        <f>IF(COUNTIF(K30:AH30,"X")&gt;0,$BB$30,"")</f>
        <v/>
      </c>
      <c r="D30" s="716"/>
      <c r="E30" s="716"/>
      <c r="F30" s="716"/>
      <c r="G30" s="716"/>
      <c r="H30" s="716"/>
      <c r="I30" s="717"/>
      <c r="J30" s="596"/>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596"/>
      <c r="AJ30" s="661"/>
      <c r="AK30" s="662"/>
      <c r="AL30" s="662"/>
      <c r="AM30" s="662"/>
      <c r="AN30" s="662"/>
      <c r="AO30" s="663"/>
      <c r="AP30" s="282"/>
      <c r="AQ30" s="382"/>
      <c r="AR30" s="381"/>
      <c r="AS30" s="381"/>
      <c r="BB30" s="220" t="s">
        <v>326</v>
      </c>
      <c r="BQ30" s="67" t="s">
        <v>714</v>
      </c>
      <c r="BR30" s="67" t="s">
        <v>715</v>
      </c>
      <c r="BS30" s="67" t="s">
        <v>716</v>
      </c>
      <c r="BT30" s="67" t="s">
        <v>717</v>
      </c>
      <c r="BU30" s="67" t="s">
        <v>719</v>
      </c>
      <c r="BV30" s="67" t="s">
        <v>720</v>
      </c>
      <c r="BW30" s="67" t="s">
        <v>721</v>
      </c>
      <c r="CO30" s="67" t="s">
        <v>872</v>
      </c>
      <c r="CQ30" s="67" t="str">
        <f>IF(K52="","","SY70M-39-3A-"&amp;K52)</f>
        <v/>
      </c>
      <c r="CR30" s="67" t="str">
        <f t="shared" ref="CR30:DN30" si="11">IF(L52="","","SY70M-39-3A-"&amp;L52)</f>
        <v/>
      </c>
      <c r="CS30" s="67" t="str">
        <f t="shared" si="11"/>
        <v/>
      </c>
      <c r="CT30" s="67" t="str">
        <f t="shared" si="11"/>
        <v/>
      </c>
      <c r="CU30" s="67" t="str">
        <f t="shared" si="11"/>
        <v/>
      </c>
      <c r="CV30" s="67" t="str">
        <f t="shared" si="11"/>
        <v/>
      </c>
      <c r="CW30" s="67" t="str">
        <f t="shared" si="11"/>
        <v/>
      </c>
      <c r="CX30" s="67" t="str">
        <f t="shared" si="11"/>
        <v/>
      </c>
      <c r="CY30" s="67" t="str">
        <f t="shared" si="11"/>
        <v/>
      </c>
      <c r="CZ30" s="67" t="str">
        <f t="shared" si="11"/>
        <v/>
      </c>
      <c r="DA30" s="67" t="str">
        <f t="shared" si="11"/>
        <v/>
      </c>
      <c r="DB30" s="67" t="str">
        <f t="shared" si="11"/>
        <v/>
      </c>
      <c r="DC30" s="67" t="str">
        <f t="shared" si="11"/>
        <v/>
      </c>
      <c r="DD30" s="67" t="str">
        <f t="shared" si="11"/>
        <v/>
      </c>
      <c r="DE30" s="67" t="str">
        <f t="shared" si="11"/>
        <v/>
      </c>
      <c r="DF30" s="67" t="str">
        <f t="shared" si="11"/>
        <v/>
      </c>
      <c r="DG30" s="67" t="str">
        <f t="shared" si="11"/>
        <v/>
      </c>
      <c r="DH30" s="67" t="str">
        <f t="shared" si="11"/>
        <v/>
      </c>
      <c r="DI30" s="67" t="str">
        <f t="shared" si="11"/>
        <v/>
      </c>
      <c r="DJ30" s="67" t="str">
        <f t="shared" si="11"/>
        <v/>
      </c>
      <c r="DK30" s="67" t="str">
        <f t="shared" si="11"/>
        <v/>
      </c>
      <c r="DL30" s="67" t="str">
        <f t="shared" si="11"/>
        <v/>
      </c>
      <c r="DM30" s="67" t="str">
        <f t="shared" si="11"/>
        <v/>
      </c>
      <c r="DN30" s="67" t="str">
        <f t="shared" si="11"/>
        <v/>
      </c>
      <c r="DO30" s="67"/>
    </row>
    <row r="31" spans="2:119" ht="12" customHeight="1" x14ac:dyDescent="0.15">
      <c r="B31" s="489"/>
      <c r="C31" s="712" t="str">
        <f>IF(COUNTIF(K31:AH31,"X")&gt;0,$BB$31,"")</f>
        <v/>
      </c>
      <c r="D31" s="713"/>
      <c r="E31" s="713"/>
      <c r="F31" s="713"/>
      <c r="G31" s="713"/>
      <c r="H31" s="713"/>
      <c r="I31" s="714"/>
      <c r="J31" s="597"/>
      <c r="K31" s="114" t="str">
        <f>IF(AND(OR(バルブ!$R$16=$BC$31,バルブ!$R$16="R",バルブ!$R$16="S",バルブ!$R$16="U",バルブ!$R$16="NS"),仕様書作成!K29="T")=TRUE,"X","")</f>
        <v/>
      </c>
      <c r="L31" s="114" t="str">
        <f>IF(AND(OR(バルブ!$R$16=$BC$31,バルブ!$R$16="R",バルブ!$R$16="S",バルブ!$R$16="U",バルブ!$R$16="NS"),仕様書作成!L29="T")=TRUE,"X","")</f>
        <v/>
      </c>
      <c r="M31" s="114" t="str">
        <f>IF(AND(OR(バルブ!$R$16=$BC$31,バルブ!$R$16="R",バルブ!$R$16="S",バルブ!$R$16="U",バルブ!$R$16="NS"),仕様書作成!M29="T")=TRUE,"X","")</f>
        <v/>
      </c>
      <c r="N31" s="114" t="str">
        <f>IF(AND(OR(バルブ!$R$16=$BC$31,バルブ!$R$16="R",バルブ!$R$16="S",バルブ!$R$16="U",バルブ!$R$16="NS"),仕様書作成!N29="T")=TRUE,"X","")</f>
        <v/>
      </c>
      <c r="O31" s="114" t="str">
        <f>IF(AND(OR(バルブ!$R$16=$BC$31,バルブ!$R$16="R",バルブ!$R$16="S",バルブ!$R$16="U",バルブ!$R$16="NS"),仕様書作成!O29="T")=TRUE,"X","")</f>
        <v/>
      </c>
      <c r="P31" s="114" t="str">
        <f>IF(AND(OR(バルブ!$R$16=$BC$31,バルブ!$R$16="R",バルブ!$R$16="S",バルブ!$R$16="U",バルブ!$R$16="NS"),仕様書作成!P29="T")=TRUE,"X","")</f>
        <v/>
      </c>
      <c r="Q31" s="114" t="str">
        <f>IF(AND(OR(バルブ!$R$16=$BC$31,バルブ!$R$16="R",バルブ!$R$16="S",バルブ!$R$16="U",バルブ!$R$16="NS"),仕様書作成!Q29="T")=TRUE,"X","")</f>
        <v/>
      </c>
      <c r="R31" s="114" t="str">
        <f>IF(AND(OR(バルブ!$R$16=$BC$31,バルブ!$R$16="R",バルブ!$R$16="S",バルブ!$R$16="U",バルブ!$R$16="NS"),仕様書作成!R29="T")=TRUE,"X","")</f>
        <v/>
      </c>
      <c r="S31" s="114" t="str">
        <f>IF(AND(OR(バルブ!$R$16=$BC$31,バルブ!$R$16="R",バルブ!$R$16="S",バルブ!$R$16="U",バルブ!$R$16="NS"),仕様書作成!S29="T")=TRUE,"X","")</f>
        <v/>
      </c>
      <c r="T31" s="114" t="str">
        <f>IF(AND(OR(バルブ!$R$16=$BC$31,バルブ!$R$16="R",バルブ!$R$16="S",バルブ!$R$16="U",バルブ!$R$16="NS"),仕様書作成!T29="T")=TRUE,"X","")</f>
        <v/>
      </c>
      <c r="U31" s="114" t="str">
        <f>IF(AND(OR(バルブ!$R$16=$BC$31,バルブ!$R$16="R",バルブ!$R$16="S",バルブ!$R$16="U",バルブ!$R$16="NS"),仕様書作成!U29="T")=TRUE,"X","")</f>
        <v/>
      </c>
      <c r="V31" s="114" t="str">
        <f>IF(AND(OR(バルブ!$R$16=$BC$31,バルブ!$R$16="R",バルブ!$R$16="S",バルブ!$R$16="U",バルブ!$R$16="NS"),仕様書作成!V29="T")=TRUE,"X","")</f>
        <v/>
      </c>
      <c r="W31" s="114" t="str">
        <f>IF(AND(OR(バルブ!$R$16=$BC$31,バルブ!$R$16="R",バルブ!$R$16="S",バルブ!$R$16="U",バルブ!$R$16="NS"),仕様書作成!W29="T")=TRUE,"X","")</f>
        <v/>
      </c>
      <c r="X31" s="114" t="str">
        <f>IF(AND(OR(バルブ!$R$16=$BC$31,バルブ!$R$16="R",バルブ!$R$16="S",バルブ!$R$16="U",バルブ!$R$16="NS"),仕様書作成!X29="T")=TRUE,"X","")</f>
        <v/>
      </c>
      <c r="Y31" s="114" t="str">
        <f>IF(AND(OR(バルブ!$R$16=$BC$31,バルブ!$R$16="R",バルブ!$R$16="S",バルブ!$R$16="U",バルブ!$R$16="NS"),仕様書作成!Y29="T")=TRUE,"X","")</f>
        <v/>
      </c>
      <c r="Z31" s="114" t="str">
        <f>IF(AND(OR(バルブ!$R$16=$BC$31,バルブ!$R$16="R",バルブ!$R$16="S",バルブ!$R$16="U",バルブ!$R$16="NS"),仕様書作成!Z29="T")=TRUE,"X","")</f>
        <v/>
      </c>
      <c r="AA31" s="114" t="str">
        <f>IF(AND(OR(バルブ!$R$16=$BC$31,バルブ!$R$16="R",バルブ!$R$16="S",バルブ!$R$16="U",バルブ!$R$16="NS"),仕様書作成!AA29="T")=TRUE,"X","")</f>
        <v/>
      </c>
      <c r="AB31" s="114" t="str">
        <f>IF(AND(OR(バルブ!$R$16=$BC$31,バルブ!$R$16="R",バルブ!$R$16="S",バルブ!$R$16="U",バルブ!$R$16="NS"),仕様書作成!AB29="T")=TRUE,"X","")</f>
        <v/>
      </c>
      <c r="AC31" s="114" t="str">
        <f>IF(AND(OR(バルブ!$R$16=$BC$31,バルブ!$R$16="R",バルブ!$R$16="S",バルブ!$R$16="U",バルブ!$R$16="NS"),仕様書作成!AC29="T")=TRUE,"X","")</f>
        <v/>
      </c>
      <c r="AD31" s="114" t="str">
        <f>IF(AND(OR(バルブ!$R$16=$BC$31,バルブ!$R$16="R",バルブ!$R$16="S",バルブ!$R$16="U",バルブ!$R$16="NS"),仕様書作成!AD29="T")=TRUE,"X","")</f>
        <v/>
      </c>
      <c r="AE31" s="114" t="str">
        <f>IF(AND(OR(バルブ!$R$16=$BC$31,バルブ!$R$16="R",バルブ!$R$16="S",バルブ!$R$16="U",バルブ!$R$16="NS"),仕様書作成!AE29="T")=TRUE,"X","")</f>
        <v/>
      </c>
      <c r="AF31" s="114" t="str">
        <f>IF(AND(OR(バルブ!$R$16=$BC$31,バルブ!$R$16="R",バルブ!$R$16="S",バルブ!$R$16="U",バルブ!$R$16="NS"),仕様書作成!AF29="T")=TRUE,"X","")</f>
        <v/>
      </c>
      <c r="AG31" s="114" t="str">
        <f>IF(AND(OR(バルブ!$R$16=$BC$31,バルブ!$R$16="R",バルブ!$R$16="S",バルブ!$R$16="U",バルブ!$R$16="NS"),仕様書作成!AG29="T")=TRUE,"X","")</f>
        <v/>
      </c>
      <c r="AH31" s="114" t="str">
        <f>IF(AND(OR(バルブ!$R$16=$BC$31,バルブ!$R$16="R",バルブ!$R$16="S",バルブ!$R$16="U",バルブ!$R$16="NS"),仕様書作成!AH29="T")=TRUE,"X","")</f>
        <v/>
      </c>
      <c r="AI31" s="597"/>
      <c r="AJ31" s="664"/>
      <c r="AK31" s="665"/>
      <c r="AL31" s="665"/>
      <c r="AM31" s="665"/>
      <c r="AN31" s="665"/>
      <c r="AO31" s="666"/>
      <c r="AP31" s="283"/>
      <c r="AQ31" s="381"/>
      <c r="AR31" s="381"/>
      <c r="AS31" s="381"/>
      <c r="BB31" s="220" t="s">
        <v>328</v>
      </c>
      <c r="BC31" s="220" t="s">
        <v>116</v>
      </c>
      <c r="BQ31" s="67" t="s">
        <v>729</v>
      </c>
      <c r="BR31" s="67" t="s">
        <v>730</v>
      </c>
      <c r="BS31" s="67" t="s">
        <v>731</v>
      </c>
      <c r="BT31" s="67" t="s">
        <v>732</v>
      </c>
      <c r="BU31" s="67" t="s">
        <v>733</v>
      </c>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row>
    <row r="32" spans="2:119" ht="15" customHeight="1" x14ac:dyDescent="0.2">
      <c r="B32" s="487"/>
      <c r="C32" s="604" t="s">
        <v>555</v>
      </c>
      <c r="D32" s="605"/>
      <c r="E32" s="605"/>
      <c r="F32" s="605"/>
      <c r="G32" s="605"/>
      <c r="H32" s="605"/>
      <c r="I32" s="606"/>
      <c r="J32" s="679" t="s">
        <v>550</v>
      </c>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679" t="s">
        <v>550</v>
      </c>
      <c r="AJ32" s="667" t="s">
        <v>685</v>
      </c>
      <c r="AK32" s="668"/>
      <c r="AL32" s="668"/>
      <c r="AM32" s="668"/>
      <c r="AN32" s="668"/>
      <c r="AO32" s="669"/>
      <c r="AP32" s="284" t="str">
        <f>IF(COUNTA(K32:AH32)=0,"",COUNTA(K32:AH32))</f>
        <v/>
      </c>
      <c r="AQ32" s="382"/>
      <c r="AR32" s="381"/>
      <c r="AS32" s="381"/>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row>
    <row r="33" spans="2:94" ht="12" customHeight="1" x14ac:dyDescent="0.2">
      <c r="B33" s="489"/>
      <c r="C33" s="729" t="str">
        <f>IF(COUNTIF(K33:AH33,"X")&gt;0,$BB$33,"")</f>
        <v/>
      </c>
      <c r="D33" s="730"/>
      <c r="E33" s="730"/>
      <c r="F33" s="730"/>
      <c r="G33" s="730"/>
      <c r="H33" s="730"/>
      <c r="I33" s="771"/>
      <c r="J33" s="680"/>
      <c r="K33" s="394" t="str">
        <f>IF(AND(OR(AND($C$14=$BC$14,K13&lt;&gt;"",K14&lt;&gt;""),AND($C$14=$BD$14,K13&lt;&gt;"")),K32="O")=TRUE,"X","")</f>
        <v/>
      </c>
      <c r="L33" s="394" t="str">
        <f t="shared" ref="L33:AH33" si="12">IF(AND(OR(AND($C$14=$BC$14,L13&lt;&gt;"",L14&lt;&gt;""),AND($C$14=$BD$14,L13&lt;&gt;"")),L32="O")=TRUE,"X","")</f>
        <v/>
      </c>
      <c r="M33" s="394" t="str">
        <f t="shared" si="12"/>
        <v/>
      </c>
      <c r="N33" s="394" t="str">
        <f t="shared" si="12"/>
        <v/>
      </c>
      <c r="O33" s="394" t="str">
        <f t="shared" si="12"/>
        <v/>
      </c>
      <c r="P33" s="394" t="str">
        <f t="shared" si="12"/>
        <v/>
      </c>
      <c r="Q33" s="394" t="str">
        <f t="shared" si="12"/>
        <v/>
      </c>
      <c r="R33" s="394" t="str">
        <f t="shared" si="12"/>
        <v/>
      </c>
      <c r="S33" s="394" t="str">
        <f t="shared" si="12"/>
        <v/>
      </c>
      <c r="T33" s="394" t="str">
        <f t="shared" si="12"/>
        <v/>
      </c>
      <c r="U33" s="394" t="str">
        <f t="shared" si="12"/>
        <v/>
      </c>
      <c r="V33" s="394" t="str">
        <f t="shared" si="12"/>
        <v/>
      </c>
      <c r="W33" s="394" t="str">
        <f t="shared" si="12"/>
        <v/>
      </c>
      <c r="X33" s="394" t="str">
        <f t="shared" si="12"/>
        <v/>
      </c>
      <c r="Y33" s="394" t="str">
        <f t="shared" si="12"/>
        <v/>
      </c>
      <c r="Z33" s="394" t="str">
        <f t="shared" si="12"/>
        <v/>
      </c>
      <c r="AA33" s="394" t="str">
        <f t="shared" si="12"/>
        <v/>
      </c>
      <c r="AB33" s="394" t="str">
        <f t="shared" si="12"/>
        <v/>
      </c>
      <c r="AC33" s="394" t="str">
        <f t="shared" si="12"/>
        <v/>
      </c>
      <c r="AD33" s="394" t="str">
        <f t="shared" si="12"/>
        <v/>
      </c>
      <c r="AE33" s="394" t="str">
        <f t="shared" si="12"/>
        <v/>
      </c>
      <c r="AF33" s="394" t="str">
        <f t="shared" si="12"/>
        <v/>
      </c>
      <c r="AG33" s="394" t="str">
        <f t="shared" si="12"/>
        <v/>
      </c>
      <c r="AH33" s="394" t="str">
        <f t="shared" si="12"/>
        <v/>
      </c>
      <c r="AI33" s="680"/>
      <c r="AJ33" s="729" t="str">
        <f>IF(COUNTIF(K33:AH33,"X")&gt;0,$BC$33,"")</f>
        <v/>
      </c>
      <c r="AK33" s="730"/>
      <c r="AL33" s="730"/>
      <c r="AM33" s="730"/>
      <c r="AN33" s="730"/>
      <c r="AO33" s="731"/>
      <c r="AP33" s="228"/>
      <c r="AR33" s="381"/>
      <c r="AS33" s="381"/>
      <c r="BB33" s="220" t="s">
        <v>329</v>
      </c>
      <c r="BC33" s="220" t="s">
        <v>354</v>
      </c>
    </row>
    <row r="34" spans="2:94" ht="15" customHeight="1" x14ac:dyDescent="0.2">
      <c r="B34" s="487" t="s">
        <v>614</v>
      </c>
      <c r="C34" s="585" t="s">
        <v>556</v>
      </c>
      <c r="D34" s="591"/>
      <c r="E34" s="591"/>
      <c r="F34" s="591"/>
      <c r="G34" s="591"/>
      <c r="H34" s="591"/>
      <c r="I34" s="592"/>
      <c r="J34" s="285" t="str">
        <f>IF(OR(ベース!$R$46="B",ベース!$R$46="D"),仕様書作成!$BG35,"")</f>
        <v/>
      </c>
      <c r="K34" s="302"/>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4"/>
      <c r="AI34" s="285" t="str">
        <f>IF(OR(ベース!$R$46="B",ベース!$R$46="U"),仕様書作成!$BG35,"")</f>
        <v/>
      </c>
      <c r="AJ34" s="563" t="s">
        <v>686</v>
      </c>
      <c r="AK34" s="564"/>
      <c r="AL34" s="564"/>
      <c r="AM34" s="564"/>
      <c r="AN34" s="564"/>
      <c r="AO34" s="565"/>
      <c r="AP34" s="286" t="str">
        <f>IF(COUNTA(K34:AH34)=0,"",COUNTA(K34:AH34))</f>
        <v/>
      </c>
      <c r="AQ34" s="67">
        <f>COUNTA(K34:AH34)</f>
        <v>0</v>
      </c>
      <c r="AR34" s="67" t="str">
        <f>IF(ベース!$R$46="B",仕様書作成!AQ34+1,IF(OR(ベース!$R$46="D",ベース!$R$46="U"),仕様書作成!AQ34,""))</f>
        <v/>
      </c>
      <c r="BQ34" s="67" t="s">
        <v>729</v>
      </c>
      <c r="BR34" s="67" t="s">
        <v>730</v>
      </c>
      <c r="BS34" s="67" t="s">
        <v>731</v>
      </c>
      <c r="BT34" s="67" t="s">
        <v>732</v>
      </c>
      <c r="BU34" s="67" t="s">
        <v>733</v>
      </c>
    </row>
    <row r="35" spans="2:94" ht="12" customHeight="1" x14ac:dyDescent="0.2">
      <c r="B35" s="488"/>
      <c r="C35" s="588" t="str">
        <f>IF(COUNTA(K34:AH34)&gt;0,BB35&amp;" : "&amp;AR34&amp;"箇所",IF(AND(COUNTA(K34:AH34)=0,COUNTIF(K35:AH35,"→")&gt;0),BC35,""))</f>
        <v/>
      </c>
      <c r="D35" s="589"/>
      <c r="E35" s="589"/>
      <c r="F35" s="589"/>
      <c r="G35" s="589"/>
      <c r="H35" s="589"/>
      <c r="I35" s="590"/>
      <c r="J35" s="287" t="str">
        <f>IF(C35=BB35,BD35,"")</f>
        <v/>
      </c>
      <c r="K35" s="306"/>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8"/>
      <c r="AI35" s="287" t="str">
        <f>IF(C35=BB35,BD35,"")</f>
        <v/>
      </c>
      <c r="AJ35" s="655" t="str">
        <f>IF(AND(AQ34=0,AQ35&gt;0),BF35,IF(AQ34=0,"",IF(AR35&lt;0,BF35,IF(AR35&gt;0,BE35,""))))</f>
        <v/>
      </c>
      <c r="AK35" s="656"/>
      <c r="AL35" s="656"/>
      <c r="AM35" s="656"/>
      <c r="AN35" s="656"/>
      <c r="AO35" s="657"/>
      <c r="AP35" s="288"/>
      <c r="AQ35" s="67">
        <f>COUNTA(K35:AH35)</f>
        <v>0</v>
      </c>
      <c r="AR35" s="67" t="e">
        <f>AR34-AQ35</f>
        <v>#VALUE!</v>
      </c>
      <c r="BB35" s="220" t="s">
        <v>557</v>
      </c>
      <c r="BC35" s="220" t="s">
        <v>558</v>
      </c>
      <c r="BD35" s="220" t="s">
        <v>421</v>
      </c>
      <c r="BE35" s="220" t="s">
        <v>559</v>
      </c>
      <c r="BF35" s="220" t="s">
        <v>560</v>
      </c>
      <c r="BG35" s="67" t="s">
        <v>873</v>
      </c>
      <c r="BQ35" s="383" t="s">
        <v>874</v>
      </c>
    </row>
    <row r="36" spans="2:94" ht="12" customHeight="1" x14ac:dyDescent="0.2">
      <c r="B36" s="488"/>
      <c r="C36" s="582" t="str">
        <f>IF(COUNTIF(K36:AH36,"XX")&gt;0,BB36,IF(COUNTIF(K36:AH36,"XXX")&gt;0,BD36,""))</f>
        <v/>
      </c>
      <c r="D36" s="583"/>
      <c r="E36" s="583"/>
      <c r="F36" s="583"/>
      <c r="G36" s="583"/>
      <c r="H36" s="583"/>
      <c r="I36" s="584"/>
      <c r="J36" s="289"/>
      <c r="K36" s="290" t="str">
        <f>IF(AND(OR(AND(K13&lt;&gt;"",K14&lt;&gt;""),K32&lt;&gt;""),K34&lt;&gt;""),"XX",IF(AND(K34&lt;&gt;"",K37&lt;&gt;""),"XXX",""))</f>
        <v/>
      </c>
      <c r="L36" s="290" t="str">
        <f>IF(AND(OR(AND(L13&lt;&gt;"",L14&lt;&gt;""),L32&lt;&gt;""),L34&lt;&gt;""),"XX",IF(AND(L34&lt;&gt;"",L37&lt;&gt;""),"XXX",""))</f>
        <v/>
      </c>
      <c r="M36" s="290" t="str">
        <f>IF(AND(OR(AND(M13&lt;&gt;"",M14&lt;&gt;""),M32&lt;&gt;""),M34&lt;&gt;""),"XX",IF(AND(M34&lt;&gt;"",M37&lt;&gt;""),"XXX",""))</f>
        <v/>
      </c>
      <c r="N36" s="290" t="str">
        <f>IF(AND(OR(AND(N13&lt;&gt;"",N14&lt;&gt;""),N32&lt;&gt;""),N34&lt;&gt;""),"XX",IF(AND(N34&lt;&gt;"",N37&lt;&gt;""),"XXX",""))</f>
        <v/>
      </c>
      <c r="O36" s="290" t="str">
        <f t="shared" ref="O36:AH36" si="13">IF(AND(OR(AND(O13&lt;&gt;"",O14&lt;&gt;""),O32&lt;&gt;""),O34&lt;&gt;""),"XX",IF(AND(O34&lt;&gt;"",O37&lt;&gt;""),"XXX",""))</f>
        <v/>
      </c>
      <c r="P36" s="290" t="str">
        <f t="shared" si="13"/>
        <v/>
      </c>
      <c r="Q36" s="290" t="str">
        <f t="shared" si="13"/>
        <v/>
      </c>
      <c r="R36" s="290" t="str">
        <f t="shared" si="13"/>
        <v/>
      </c>
      <c r="S36" s="290" t="str">
        <f t="shared" si="13"/>
        <v/>
      </c>
      <c r="T36" s="290" t="str">
        <f t="shared" si="13"/>
        <v/>
      </c>
      <c r="U36" s="290" t="str">
        <f t="shared" si="13"/>
        <v/>
      </c>
      <c r="V36" s="290" t="str">
        <f t="shared" si="13"/>
        <v/>
      </c>
      <c r="W36" s="290" t="str">
        <f t="shared" si="13"/>
        <v/>
      </c>
      <c r="X36" s="290" t="str">
        <f t="shared" si="13"/>
        <v/>
      </c>
      <c r="Y36" s="290" t="str">
        <f t="shared" si="13"/>
        <v/>
      </c>
      <c r="Z36" s="290" t="str">
        <f t="shared" si="13"/>
        <v/>
      </c>
      <c r="AA36" s="290" t="str">
        <f t="shared" si="13"/>
        <v/>
      </c>
      <c r="AB36" s="290" t="str">
        <f t="shared" si="13"/>
        <v/>
      </c>
      <c r="AC36" s="290" t="str">
        <f t="shared" si="13"/>
        <v/>
      </c>
      <c r="AD36" s="290" t="str">
        <f t="shared" si="13"/>
        <v/>
      </c>
      <c r="AE36" s="290" t="str">
        <f t="shared" si="13"/>
        <v/>
      </c>
      <c r="AF36" s="290" t="str">
        <f t="shared" si="13"/>
        <v/>
      </c>
      <c r="AG36" s="290" t="str">
        <f t="shared" si="13"/>
        <v/>
      </c>
      <c r="AH36" s="290" t="str">
        <f t="shared" si="13"/>
        <v/>
      </c>
      <c r="AI36" s="289"/>
      <c r="AJ36" s="652"/>
      <c r="AK36" s="653"/>
      <c r="AL36" s="653"/>
      <c r="AM36" s="653"/>
      <c r="AN36" s="653"/>
      <c r="AO36" s="654"/>
      <c r="AP36" s="291"/>
      <c r="BB36" s="220" t="s">
        <v>561</v>
      </c>
      <c r="BC36" s="220" t="s">
        <v>562</v>
      </c>
      <c r="BD36" s="220" t="s">
        <v>563</v>
      </c>
    </row>
    <row r="37" spans="2:94" ht="15" customHeight="1" x14ac:dyDescent="0.2">
      <c r="B37" s="488"/>
      <c r="C37" s="585" t="s">
        <v>564</v>
      </c>
      <c r="D37" s="586"/>
      <c r="E37" s="586"/>
      <c r="F37" s="586"/>
      <c r="G37" s="586"/>
      <c r="H37" s="586"/>
      <c r="I37" s="587"/>
      <c r="J37" s="285" t="str">
        <f>IF(OR(ベース!$R$46="B",ベース!$R$46="D"),仕様書作成!$BG38,"")</f>
        <v/>
      </c>
      <c r="K37" s="302"/>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4"/>
      <c r="AI37" s="285" t="str">
        <f>IF(OR(ベース!$R$46="B",ベース!$R$46="U"),仕様書作成!$BG38,"")</f>
        <v/>
      </c>
      <c r="AJ37" s="563" t="s">
        <v>687</v>
      </c>
      <c r="AK37" s="564"/>
      <c r="AL37" s="564"/>
      <c r="AM37" s="564"/>
      <c r="AN37" s="564"/>
      <c r="AO37" s="565"/>
      <c r="AP37" s="286" t="str">
        <f>IF(COUNTA(K37:AH37)=0,"",COUNTA(K37:AH37))</f>
        <v/>
      </c>
      <c r="AQ37" s="67">
        <f>COUNTA(K37:AH37)</f>
        <v>0</v>
      </c>
      <c r="AR37" s="67" t="str">
        <f>IF(ベース!$R$46="B",仕様書作成!AQ37+1,IF(OR(ベース!$R$46="D",ベース!$R$46="U"),仕様書作成!AQ37,""))</f>
        <v/>
      </c>
      <c r="BQ37" s="67" t="s">
        <v>729</v>
      </c>
      <c r="BR37" s="67" t="s">
        <v>730</v>
      </c>
      <c r="BS37" s="67" t="s">
        <v>731</v>
      </c>
      <c r="BT37" s="67" t="s">
        <v>732</v>
      </c>
      <c r="BU37" s="67" t="s">
        <v>733</v>
      </c>
    </row>
    <row r="38" spans="2:94" ht="12" customHeight="1" x14ac:dyDescent="0.2">
      <c r="B38" s="488"/>
      <c r="C38" s="588" t="str">
        <f>IF(COUNTA(K37:AH37)&gt;0,BB38&amp;" : "&amp;AR37&amp;"箇所",IF(AND(COUNTA(K37:AH37)=0,COUNTIF(K38:AH38,"→")&gt;0),BC38,""))</f>
        <v/>
      </c>
      <c r="D38" s="589"/>
      <c r="E38" s="589"/>
      <c r="F38" s="589"/>
      <c r="G38" s="589"/>
      <c r="H38" s="589"/>
      <c r="I38" s="590"/>
      <c r="J38" s="287" t="str">
        <f>IF(C38=BB38,BD38,"")</f>
        <v/>
      </c>
      <c r="K38" s="306"/>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8"/>
      <c r="AI38" s="287" t="str">
        <f>IF(C38=BB38,BD38,"")</f>
        <v/>
      </c>
      <c r="AJ38" s="655" t="str">
        <f>IF(AND(AQ37=0,AQ38&gt;0),BF38,IF(AQ37=0,"",IF(AR38&lt;0,BF38,IF(AR38&gt;0,BE38,""))))</f>
        <v/>
      </c>
      <c r="AK38" s="656"/>
      <c r="AL38" s="656"/>
      <c r="AM38" s="656"/>
      <c r="AN38" s="656"/>
      <c r="AO38" s="657"/>
      <c r="AP38" s="288"/>
      <c r="AQ38" s="67">
        <f>COUNTA(K38:AH38)</f>
        <v>0</v>
      </c>
      <c r="AR38" s="67" t="e">
        <f>AR37-AQ38</f>
        <v>#VALUE!</v>
      </c>
      <c r="BB38" s="220" t="s">
        <v>557</v>
      </c>
      <c r="BC38" s="220" t="s">
        <v>558</v>
      </c>
      <c r="BD38" s="220" t="s">
        <v>421</v>
      </c>
      <c r="BE38" s="220" t="s">
        <v>559</v>
      </c>
      <c r="BF38" s="220" t="s">
        <v>560</v>
      </c>
      <c r="BG38" s="67" t="s">
        <v>875</v>
      </c>
      <c r="BQ38" s="383" t="s">
        <v>874</v>
      </c>
    </row>
    <row r="39" spans="2:94" ht="12" customHeight="1" x14ac:dyDescent="0.2">
      <c r="B39" s="488"/>
      <c r="C39" s="582" t="str">
        <f>IF(COUNTIF(K39:AH39,"XX")&gt;0,BB39,IF(COUNTIF(K39:AH39,"XXX")&gt;0,BD39,""))</f>
        <v/>
      </c>
      <c r="D39" s="583"/>
      <c r="E39" s="583"/>
      <c r="F39" s="583"/>
      <c r="G39" s="583"/>
      <c r="H39" s="583"/>
      <c r="I39" s="584"/>
      <c r="J39" s="289"/>
      <c r="K39" s="290" t="str">
        <f>IF(AND(OR(AND(K13&lt;&gt;"",K14&lt;&gt;""),K32&lt;&gt;""),K37&lt;&gt;""),"XX",IF(AND(K37&lt;&gt;"",K34&lt;&gt;""),"XXX",""))</f>
        <v/>
      </c>
      <c r="L39" s="290" t="str">
        <f>IF(AND(OR(AND(L13&lt;&gt;"",L14&lt;&gt;""),L32&lt;&gt;""),L37&lt;&gt;""),"XX",IF(AND(L37&lt;&gt;"",L34&lt;&gt;""),"XXX",""))</f>
        <v/>
      </c>
      <c r="M39" s="290" t="str">
        <f>IF(AND(OR(AND(M13&lt;&gt;"",M14&lt;&gt;""),M32&lt;&gt;""),M37&lt;&gt;""),"XX",IF(AND(M37&lt;&gt;"",M34&lt;&gt;""),"XXX",""))</f>
        <v/>
      </c>
      <c r="N39" s="290" t="str">
        <f>IF(AND(OR(AND(N13&lt;&gt;"",N14&lt;&gt;""),N32&lt;&gt;""),N37&lt;&gt;""),"XX",IF(AND(N37&lt;&gt;"",N34&lt;&gt;""),"XXX",""))</f>
        <v/>
      </c>
      <c r="O39" s="290" t="str">
        <f t="shared" ref="O39:AH39" si="14">IF(AND(OR(AND(O13&lt;&gt;"",O14&lt;&gt;""),O32&lt;&gt;""),O37&lt;&gt;""),"XX",IF(AND(O37&lt;&gt;"",O34&lt;&gt;""),"XXX",""))</f>
        <v/>
      </c>
      <c r="P39" s="290" t="str">
        <f t="shared" si="14"/>
        <v/>
      </c>
      <c r="Q39" s="290" t="str">
        <f t="shared" si="14"/>
        <v/>
      </c>
      <c r="R39" s="290" t="str">
        <f t="shared" si="14"/>
        <v/>
      </c>
      <c r="S39" s="290" t="str">
        <f t="shared" si="14"/>
        <v/>
      </c>
      <c r="T39" s="290" t="str">
        <f t="shared" si="14"/>
        <v/>
      </c>
      <c r="U39" s="290" t="str">
        <f t="shared" si="14"/>
        <v/>
      </c>
      <c r="V39" s="290" t="str">
        <f t="shared" si="14"/>
        <v/>
      </c>
      <c r="W39" s="290" t="str">
        <f t="shared" si="14"/>
        <v/>
      </c>
      <c r="X39" s="290" t="str">
        <f t="shared" si="14"/>
        <v/>
      </c>
      <c r="Y39" s="290" t="str">
        <f t="shared" si="14"/>
        <v/>
      </c>
      <c r="Z39" s="290" t="str">
        <f t="shared" si="14"/>
        <v/>
      </c>
      <c r="AA39" s="290" t="str">
        <f t="shared" si="14"/>
        <v/>
      </c>
      <c r="AB39" s="290" t="str">
        <f t="shared" si="14"/>
        <v/>
      </c>
      <c r="AC39" s="290" t="str">
        <f t="shared" si="14"/>
        <v/>
      </c>
      <c r="AD39" s="290" t="str">
        <f t="shared" si="14"/>
        <v/>
      </c>
      <c r="AE39" s="290" t="str">
        <f t="shared" si="14"/>
        <v/>
      </c>
      <c r="AF39" s="290" t="str">
        <f t="shared" si="14"/>
        <v/>
      </c>
      <c r="AG39" s="290" t="str">
        <f t="shared" si="14"/>
        <v/>
      </c>
      <c r="AH39" s="290" t="str">
        <f t="shared" si="14"/>
        <v/>
      </c>
      <c r="AI39" s="289"/>
      <c r="AJ39" s="652"/>
      <c r="AK39" s="653"/>
      <c r="AL39" s="653"/>
      <c r="AM39" s="653"/>
      <c r="AN39" s="653"/>
      <c r="AO39" s="654"/>
      <c r="AP39" s="291"/>
      <c r="BB39" s="220" t="s">
        <v>561</v>
      </c>
      <c r="BC39" s="220" t="s">
        <v>562</v>
      </c>
      <c r="BD39" s="220" t="s">
        <v>565</v>
      </c>
    </row>
    <row r="40" spans="2:94" ht="15" customHeight="1" x14ac:dyDescent="0.2">
      <c r="B40" s="488"/>
      <c r="C40" s="585" t="s">
        <v>193</v>
      </c>
      <c r="D40" s="591"/>
      <c r="E40" s="591"/>
      <c r="F40" s="591"/>
      <c r="G40" s="591"/>
      <c r="H40" s="591"/>
      <c r="I40" s="592"/>
      <c r="J40" s="116" t="str">
        <f>IF(ベース!R44="","",IF(AND(OR(ベース!$R$28="QA",ベース!$R$28="NA",ベース!$R$28="NC",ベース!$R$28="DA",ベース!$R$28="VA",ベース!$R$28="FA",ベース!$R$28="EA",ベース!$R$28="GA",ベース!$R$28="KA",ベース!$R$28="CA"),ベース!R44&gt;16),$BE$40,IF(AND(OR(ベース!$R$28="QB",ベース!$R$28="NB",ベース!$R$28="ND",ベース!$R$28="DB",ベース!$R$28="VB",ベース!$R$28="FB",ベース!$R$28="EB",ベース!$R$28="GB"),ベース!R44&gt;8),$BE$40,"")))</f>
        <v/>
      </c>
      <c r="K40" s="125"/>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16" t="str">
        <f>IF(ベース!R44="","",IF(AND(OR(ベース!$R$28="QA",ベース!$R$28="NA",ベース!$R$28="NC",ベース!$R$28="DA",ベース!$R$28="VA",ベース!$R$28="FA",ベース!$R$28="EA",ベース!$R$28="GA",ベース!$R$28="KA",ベース!$R$28="CA"),ベース!R44&gt;16),$BE$40,IF(AND(OR(ベース!$R$28="QB",ベース!$R$28="NB",ベース!$R$28="ND",ベース!$R$28="DB",ベース!$R$28="VB",ベース!$R$28="FB",ベース!$R$28="EB",ベース!$R$28="GB"),ベース!R44&gt;8),$BE$40,"")))</f>
        <v/>
      </c>
      <c r="AJ40" s="591" t="str">
        <f>IF(OR(ベース!$R$28="0",ベース!$R$28="QA",ベース!$R$28="NA",ベース!$R$28="NC",ベース!$R$28="DA",ベース!$R$28="VA",ベース!$R$28="FA",ベース!$R$28="EA",ベース!$R$28="GA",ベース!$R$28="KA",ベース!$R$28="CA"),仕様書作成!$BB$40,IF(OR(ベース!$R$28="QB",ベース!$R$28="NB",ベース!$R$28="ND",ベース!$R$28="DB",ベース!$R$28="VB",ベース!$R$28="FB",ベース!$R$28="EB",ベース!$R$28="GB"),仕様書作成!$BC$40,""))</f>
        <v/>
      </c>
      <c r="AK40" s="591"/>
      <c r="AL40" s="591"/>
      <c r="AM40" s="591"/>
      <c r="AN40" s="591"/>
      <c r="AO40" s="734"/>
      <c r="AP40" s="292" t="str">
        <f>IF(SUM(K40:AH40)=0,"",SUM(K40:AH40))</f>
        <v/>
      </c>
      <c r="AQ40" s="385"/>
      <c r="AR40" s="385"/>
      <c r="BB40" s="220" t="s">
        <v>876</v>
      </c>
      <c r="BC40" s="220" t="s">
        <v>877</v>
      </c>
      <c r="BD40" s="220" t="s">
        <v>878</v>
      </c>
      <c r="BE40" s="220" t="s">
        <v>421</v>
      </c>
    </row>
    <row r="41" spans="2:94" ht="12" customHeight="1" x14ac:dyDescent="0.2">
      <c r="B41" s="488"/>
      <c r="C41" s="574" t="str">
        <f>IF(COUNTIF(K41:AH41,"X")&gt;0,$BB$41,"")</f>
        <v/>
      </c>
      <c r="D41" s="580"/>
      <c r="E41" s="580"/>
      <c r="F41" s="580"/>
      <c r="G41" s="580"/>
      <c r="H41" s="580"/>
      <c r="I41" s="581"/>
      <c r="J41" s="289"/>
      <c r="K41" s="117" t="str">
        <f>IF(K13="","",IF(AND(K13&lt;&gt;1,K40=1),"X",""))</f>
        <v/>
      </c>
      <c r="L41" s="117" t="str">
        <f t="shared" ref="L41:AH41" si="15">IF(L13="","",IF(AND(L13&lt;&gt;1,L40=1),"X",""))</f>
        <v/>
      </c>
      <c r="M41" s="117" t="str">
        <f t="shared" si="15"/>
        <v/>
      </c>
      <c r="N41" s="117" t="str">
        <f t="shared" si="15"/>
        <v/>
      </c>
      <c r="O41" s="117" t="str">
        <f t="shared" si="15"/>
        <v/>
      </c>
      <c r="P41" s="117" t="str">
        <f t="shared" si="15"/>
        <v/>
      </c>
      <c r="Q41" s="117" t="str">
        <f t="shared" si="15"/>
        <v/>
      </c>
      <c r="R41" s="117" t="str">
        <f t="shared" si="15"/>
        <v/>
      </c>
      <c r="S41" s="117" t="str">
        <f t="shared" si="15"/>
        <v/>
      </c>
      <c r="T41" s="117" t="str">
        <f t="shared" si="15"/>
        <v/>
      </c>
      <c r="U41" s="117" t="str">
        <f t="shared" si="15"/>
        <v/>
      </c>
      <c r="V41" s="117" t="str">
        <f t="shared" si="15"/>
        <v/>
      </c>
      <c r="W41" s="117" t="str">
        <f t="shared" si="15"/>
        <v/>
      </c>
      <c r="X41" s="117" t="str">
        <f t="shared" si="15"/>
        <v/>
      </c>
      <c r="Y41" s="117" t="str">
        <f t="shared" si="15"/>
        <v/>
      </c>
      <c r="Z41" s="117" t="str">
        <f t="shared" si="15"/>
        <v/>
      </c>
      <c r="AA41" s="117" t="str">
        <f t="shared" si="15"/>
        <v/>
      </c>
      <c r="AB41" s="117" t="str">
        <f t="shared" si="15"/>
        <v/>
      </c>
      <c r="AC41" s="117" t="str">
        <f t="shared" si="15"/>
        <v/>
      </c>
      <c r="AD41" s="117" t="str">
        <f t="shared" si="15"/>
        <v/>
      </c>
      <c r="AE41" s="117" t="str">
        <f t="shared" si="15"/>
        <v/>
      </c>
      <c r="AF41" s="117" t="str">
        <f t="shared" si="15"/>
        <v/>
      </c>
      <c r="AG41" s="117" t="str">
        <f t="shared" si="15"/>
        <v/>
      </c>
      <c r="AH41" s="117" t="str">
        <f t="shared" si="15"/>
        <v/>
      </c>
      <c r="AI41" s="289"/>
      <c r="AJ41" s="574" t="str">
        <f>IF(AND(OR(AI40&lt;&gt;"",COUNT(K40:AH40)&lt;&gt;0),COUNT(K40:AH40)&lt;&gt;AQ3),$BD$41,IF(AP40="","",IF(AND(OR(ベース!$R$28="0",ベース!$R$28="QA",ベース!$R$28="NA",ベース!$R$28="NC",ベース!$R$28="DA",ベース!$R$28="VA",ベース!$R$28="FA",ベース!$R$28="EA",ベース!$R$28="KA",ベース!$R$28="GA",ベース!$R$28="KA",ベース!$R$28="CA"),AP40&lt;33),"",IF(AND(OR(ベース!$R$28="QB",ベース!$R$28="NB",ベース!$R$28="ND",ベース!$R$28="DB",ベース!$R$28="VB",ベース!$R$28="FB",ベース!$R$28="EB",ベース!$R$28="GB"),AP40&lt;17),"",$BC$41))))</f>
        <v/>
      </c>
      <c r="AK41" s="580"/>
      <c r="AL41" s="580"/>
      <c r="AM41" s="580"/>
      <c r="AN41" s="580"/>
      <c r="AO41" s="728"/>
      <c r="AP41" s="281"/>
      <c r="AQ41" s="385"/>
      <c r="AR41" s="385"/>
      <c r="BB41" s="220" t="s">
        <v>330</v>
      </c>
      <c r="BC41" s="220" t="s">
        <v>355</v>
      </c>
      <c r="BD41" s="220" t="s">
        <v>515</v>
      </c>
    </row>
    <row r="42" spans="2:94" ht="12" customHeight="1" x14ac:dyDescent="0.2">
      <c r="B42" s="488"/>
      <c r="C42" s="585" t="s">
        <v>194</v>
      </c>
      <c r="D42" s="591"/>
      <c r="E42" s="591"/>
      <c r="F42" s="591"/>
      <c r="G42" s="591"/>
      <c r="H42" s="591"/>
      <c r="I42" s="592"/>
      <c r="J42" s="542" t="s">
        <v>566</v>
      </c>
      <c r="K42" s="115" t="s">
        <v>385</v>
      </c>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542" t="s">
        <v>566</v>
      </c>
      <c r="AJ42" s="563"/>
      <c r="AK42" s="564"/>
      <c r="AL42" s="564"/>
      <c r="AM42" s="564"/>
      <c r="AN42" s="564"/>
      <c r="AO42" s="565"/>
      <c r="AP42" s="292"/>
      <c r="AR42" s="385"/>
    </row>
    <row r="43" spans="2:94" ht="15" customHeight="1" x14ac:dyDescent="0.2">
      <c r="B43" s="488"/>
      <c r="C43" s="475" t="s">
        <v>195</v>
      </c>
      <c r="D43" s="476"/>
      <c r="E43" s="476"/>
      <c r="F43" s="476"/>
      <c r="G43" s="476"/>
      <c r="H43" s="476"/>
      <c r="I43" s="477"/>
      <c r="J43" s="514"/>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514"/>
      <c r="AJ43" s="557" t="s">
        <v>688</v>
      </c>
      <c r="AK43" s="558"/>
      <c r="AL43" s="558"/>
      <c r="AM43" s="558"/>
      <c r="AN43" s="558"/>
      <c r="AO43" s="559"/>
      <c r="AP43" s="294" t="s">
        <v>566</v>
      </c>
      <c r="AR43" s="385"/>
    </row>
    <row r="44" spans="2:94" ht="15" customHeight="1" x14ac:dyDescent="0.2">
      <c r="B44" s="488"/>
      <c r="C44" s="554" t="s">
        <v>905</v>
      </c>
      <c r="D44" s="555"/>
      <c r="E44" s="555"/>
      <c r="F44" s="555"/>
      <c r="G44" s="555"/>
      <c r="H44" s="555"/>
      <c r="I44" s="556"/>
      <c r="J44" s="514"/>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514"/>
      <c r="AJ44" s="560" t="s">
        <v>689</v>
      </c>
      <c r="AK44" s="561"/>
      <c r="AL44" s="561"/>
      <c r="AM44" s="561"/>
      <c r="AN44" s="561"/>
      <c r="AO44" s="562"/>
      <c r="AP44" s="295" t="s">
        <v>566</v>
      </c>
      <c r="AR44" s="385"/>
      <c r="BQ44" s="67" t="s">
        <v>724</v>
      </c>
      <c r="BR44" s="67" t="s">
        <v>464</v>
      </c>
      <c r="BS44" s="67" t="s">
        <v>452</v>
      </c>
      <c r="BT44" s="67" t="s">
        <v>454</v>
      </c>
      <c r="BU44" s="67" t="s">
        <v>450</v>
      </c>
      <c r="BV44" s="67" t="s">
        <v>451</v>
      </c>
      <c r="BW44" s="67" t="s">
        <v>453</v>
      </c>
      <c r="BX44" s="67" t="s">
        <v>725</v>
      </c>
      <c r="BY44" s="67" t="s">
        <v>455</v>
      </c>
      <c r="BZ44" s="67" t="s">
        <v>456</v>
      </c>
      <c r="CA44" s="67" t="s">
        <v>457</v>
      </c>
      <c r="CB44" s="67" t="s">
        <v>726</v>
      </c>
      <c r="CC44" s="67" t="s">
        <v>458</v>
      </c>
      <c r="CD44" s="67" t="s">
        <v>727</v>
      </c>
      <c r="CE44" s="67" t="s">
        <v>459</v>
      </c>
      <c r="CF44" s="67" t="s">
        <v>728</v>
      </c>
      <c r="CG44" s="67" t="s">
        <v>460</v>
      </c>
      <c r="CH44" s="67" t="s">
        <v>461</v>
      </c>
    </row>
    <row r="45" spans="2:94" ht="12" customHeight="1" x14ac:dyDescent="0.2">
      <c r="B45" s="488"/>
      <c r="C45" s="525" t="str">
        <f>IF(COUNTIF(K45:AH45,"X")&gt;0,$BB$45,
IF(COUNTIF(K45:AH45,"XX")&gt;0,$BC$45,""))</f>
        <v/>
      </c>
      <c r="D45" s="526"/>
      <c r="E45" s="526"/>
      <c r="F45" s="526"/>
      <c r="G45" s="526"/>
      <c r="H45" s="526"/>
      <c r="I45" s="527"/>
      <c r="J45" s="514"/>
      <c r="K45" s="118" t="str">
        <f>IF(AND(OR(K13=3,K13=4,K13=5),K44&lt;&gt;""),"X",
IF(AND(OR(K54="O",K56="O"),K44&lt;&gt;""),"XX",""))</f>
        <v/>
      </c>
      <c r="L45" s="118" t="str">
        <f t="shared" ref="L45:AH45" si="16">IF(AND(OR(L13=3,L13=4,L13=5),L44&lt;&gt;""),"X",
IF(AND(OR(L54="O",L56="O"),L44&lt;&gt;""),"XX",""))</f>
        <v/>
      </c>
      <c r="M45" s="118" t="str">
        <f t="shared" si="16"/>
        <v/>
      </c>
      <c r="N45" s="118" t="str">
        <f t="shared" si="16"/>
        <v/>
      </c>
      <c r="O45" s="118" t="str">
        <f t="shared" si="16"/>
        <v/>
      </c>
      <c r="P45" s="118" t="str">
        <f t="shared" si="16"/>
        <v/>
      </c>
      <c r="Q45" s="118" t="str">
        <f t="shared" si="16"/>
        <v/>
      </c>
      <c r="R45" s="118" t="str">
        <f t="shared" si="16"/>
        <v/>
      </c>
      <c r="S45" s="118" t="str">
        <f t="shared" si="16"/>
        <v/>
      </c>
      <c r="T45" s="118" t="str">
        <f t="shared" si="16"/>
        <v/>
      </c>
      <c r="U45" s="118" t="str">
        <f t="shared" si="16"/>
        <v/>
      </c>
      <c r="V45" s="118" t="str">
        <f t="shared" si="16"/>
        <v/>
      </c>
      <c r="W45" s="118" t="str">
        <f t="shared" si="16"/>
        <v/>
      </c>
      <c r="X45" s="118" t="str">
        <f t="shared" si="16"/>
        <v/>
      </c>
      <c r="Y45" s="118" t="str">
        <f t="shared" si="16"/>
        <v/>
      </c>
      <c r="Z45" s="118" t="str">
        <f t="shared" si="16"/>
        <v/>
      </c>
      <c r="AA45" s="118" t="str">
        <f t="shared" si="16"/>
        <v/>
      </c>
      <c r="AB45" s="118" t="str">
        <f t="shared" si="16"/>
        <v/>
      </c>
      <c r="AC45" s="118" t="str">
        <f t="shared" si="16"/>
        <v/>
      </c>
      <c r="AD45" s="118" t="str">
        <f t="shared" si="16"/>
        <v/>
      </c>
      <c r="AE45" s="118" t="str">
        <f t="shared" si="16"/>
        <v/>
      </c>
      <c r="AF45" s="118" t="str">
        <f t="shared" si="16"/>
        <v/>
      </c>
      <c r="AG45" s="118" t="str">
        <f t="shared" si="16"/>
        <v/>
      </c>
      <c r="AH45" s="118" t="str">
        <f t="shared" si="16"/>
        <v/>
      </c>
      <c r="AI45" s="514"/>
      <c r="AJ45" s="119"/>
      <c r="AK45" s="120"/>
      <c r="AL45" s="120"/>
      <c r="AM45" s="120"/>
      <c r="AN45" s="120"/>
      <c r="AO45" s="121"/>
      <c r="AP45" s="296"/>
      <c r="AR45" s="385"/>
      <c r="BB45" s="220" t="s">
        <v>331</v>
      </c>
      <c r="BC45" s="371" t="s">
        <v>902</v>
      </c>
      <c r="BQ45" s="67" t="s">
        <v>879</v>
      </c>
      <c r="BR45" s="67" t="s">
        <v>880</v>
      </c>
      <c r="BS45" s="67" t="s">
        <v>881</v>
      </c>
      <c r="BT45" s="67" t="s">
        <v>882</v>
      </c>
      <c r="BU45" s="67" t="s">
        <v>883</v>
      </c>
      <c r="BV45" s="67" t="s">
        <v>884</v>
      </c>
      <c r="BW45" s="67" t="s">
        <v>885</v>
      </c>
    </row>
    <row r="46" spans="2:94" ht="15" customHeight="1" x14ac:dyDescent="0.2">
      <c r="B46" s="488"/>
      <c r="C46" s="475" t="s">
        <v>639</v>
      </c>
      <c r="D46" s="476"/>
      <c r="E46" s="476"/>
      <c r="F46" s="476"/>
      <c r="G46" s="476"/>
      <c r="H46" s="476"/>
      <c r="I46" s="477"/>
      <c r="J46" s="543"/>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543"/>
      <c r="AJ46" s="557" t="s">
        <v>690</v>
      </c>
      <c r="AK46" s="558"/>
      <c r="AL46" s="558"/>
      <c r="AM46" s="558"/>
      <c r="AN46" s="558"/>
      <c r="AO46" s="559"/>
      <c r="AP46" s="296" t="s">
        <v>566</v>
      </c>
      <c r="AR46" s="385"/>
    </row>
    <row r="47" spans="2:94" ht="12" customHeight="1" x14ac:dyDescent="0.2">
      <c r="B47" s="488"/>
      <c r="C47" s="574" t="str">
        <f>IF(COUNTIF(K47:AH47,"X")&gt;0,$BB$47,IF(COUNTIF(K47:AH47,"XX")&gt;0,$BC$47,IF(COUNTIF(K47:AH47,"XXX")&gt;0,$BD$47,IF(COUNTIF(K47:AH47,"!")&gt;0,$BE$47,IF(COUNTIF(K47:AH47,"!!")&gt;0,$BF$47,IF(COUNTIF(K47:AH47,"!!!")&gt;0,$BG$47,""))))))</f>
        <v/>
      </c>
      <c r="D47" s="580"/>
      <c r="E47" s="580"/>
      <c r="F47" s="580"/>
      <c r="G47" s="580"/>
      <c r="H47" s="580"/>
      <c r="I47" s="581"/>
      <c r="J47" s="297"/>
      <c r="K47" s="122" t="str">
        <f>IF(COUNTA(K43:K44,K46)&gt;1,"X",IF(AND(OR(K44&lt;&gt;"",K46&lt;&gt;""),OR(K49&lt;&gt;"",K50&lt;&gt;"",K52&lt;&gt;"")),"XX",IF(AND(OR(K32="O",K34&lt;&gt;"",K37&lt;&gt;""),K32="O",OR(K43&lt;&gt;"",K44&lt;&gt;"",K46&lt;&gt;"")),"!!",
IF(AND(OR(バルブ!$R$22="B",バルブ!$R$22="H"),K54="",COUNTA(K43:K44,K46)&gt;0),"!!!",""))))</f>
        <v/>
      </c>
      <c r="L47" s="122" t="str">
        <f>IF(COUNTA(L43:L44,L46)&gt;1,"X",IF(AND(OR(L44&lt;&gt;"",L46&lt;&gt;""),OR(L49&lt;&gt;"",L50&lt;&gt;"",L52&lt;&gt;"")),"XX",IF(AND(OR(L32="O",L34&lt;&gt;"",L37&lt;&gt;""),L32="O",OR(L43&lt;&gt;"",L44&lt;&gt;"",L46&lt;&gt;"")),"!!",
IF(AND(OR(バルブ!$R$22="B",バルブ!$R$22="H"),L54="",COUNTA(L43:L44,L46)&gt;0),"!!!",""))))</f>
        <v/>
      </c>
      <c r="M47" s="122" t="str">
        <f>IF(COUNTA(M43:M44,M46)&gt;1,"X",IF(AND(OR(M44&lt;&gt;"",M46&lt;&gt;""),OR(M49&lt;&gt;"",M50&lt;&gt;"",M52&lt;&gt;"")),"XX",IF(AND(OR(M32="O",M34&lt;&gt;"",M37&lt;&gt;""),M32="O",OR(M43&lt;&gt;"",M44&lt;&gt;"",M46&lt;&gt;"")),"!!",
IF(AND(OR(バルブ!$R$22="B",バルブ!$R$22="H"),M54="",COUNTA(M43:M44,M46)&gt;0),"!!!",""))))</f>
        <v/>
      </c>
      <c r="N47" s="122" t="str">
        <f>IF(COUNTA(N43:N44,N46)&gt;1,"X",IF(AND(OR(N44&lt;&gt;"",N46&lt;&gt;""),OR(N49&lt;&gt;"",N50&lt;&gt;"",N52&lt;&gt;"")),"XX",IF(AND(OR(N32="O",N34&lt;&gt;"",N37&lt;&gt;""),N32="O",OR(N43&lt;&gt;"",N44&lt;&gt;"",N46&lt;&gt;"")),"!!",
IF(AND(OR(バルブ!$R$22="B",バルブ!$R$22="H"),N54="",COUNTA(N43:N44,N46)&gt;0),"!!!",""))))</f>
        <v/>
      </c>
      <c r="O47" s="122" t="str">
        <f>IF(COUNTA(O43:O44,O46)&gt;1,"X",IF(AND(OR(O44&lt;&gt;"",O46&lt;&gt;""),OR(O49&lt;&gt;"",O50&lt;&gt;"",O52&lt;&gt;"")),"XX",IF(AND(OR(O32="O",O34&lt;&gt;"",O37&lt;&gt;""),O32="O",OR(O43&lt;&gt;"",O44&lt;&gt;"",O46&lt;&gt;"")),"!!",
IF(AND(OR(バルブ!$R$22="B",バルブ!$R$22="H"),O54="",COUNTA(O43:O44,O46)&gt;0),"!!!",""))))</f>
        <v/>
      </c>
      <c r="P47" s="122" t="str">
        <f>IF(COUNTA(P43:P44,P46)&gt;1,"X",IF(AND(OR(P44&lt;&gt;"",P46&lt;&gt;""),OR(P49&lt;&gt;"",P50&lt;&gt;"",P52&lt;&gt;"")),"XX",IF(AND(OR(P32="O",P34&lt;&gt;"",P37&lt;&gt;""),P32="O",OR(P43&lt;&gt;"",P44&lt;&gt;"",P46&lt;&gt;"")),"!!",
IF(AND(OR(バルブ!$R$22="B",バルブ!$R$22="H"),P54="",COUNTA(P43:P44,P46)&gt;0),"!!!",""))))</f>
        <v/>
      </c>
      <c r="Q47" s="122" t="str">
        <f>IF(COUNTA(Q43:Q44,Q46)&gt;1,"X",IF(AND(OR(Q44&lt;&gt;"",Q46&lt;&gt;""),OR(Q49&lt;&gt;"",Q50&lt;&gt;"",Q52&lt;&gt;"")),"XX",IF(AND(OR(Q32="O",Q34&lt;&gt;"",Q37&lt;&gt;""),Q32="O",OR(Q43&lt;&gt;"",Q44&lt;&gt;"",Q46&lt;&gt;"")),"!!",
IF(AND(OR(バルブ!$R$22="B",バルブ!$R$22="H"),Q54="",COUNTA(Q43:Q44,Q46)&gt;0),"!!!",""))))</f>
        <v/>
      </c>
      <c r="R47" s="122" t="str">
        <f>IF(COUNTA(R43:R44,R46)&gt;1,"X",IF(AND(OR(R44&lt;&gt;"",R46&lt;&gt;""),OR(R49&lt;&gt;"",R50&lt;&gt;"",R52&lt;&gt;"")),"XX",IF(AND(OR(R32="O",R34&lt;&gt;"",R37&lt;&gt;""),R32="O",OR(R43&lt;&gt;"",R44&lt;&gt;"",R46&lt;&gt;"")),"!!",
IF(AND(OR(バルブ!$R$22="B",バルブ!$R$22="H"),R54="",COUNTA(R43:R44,R46)&gt;0),"!!!",""))))</f>
        <v/>
      </c>
      <c r="S47" s="122" t="str">
        <f>IF(COUNTA(S43:S44,S46)&gt;1,"X",IF(AND(OR(S44&lt;&gt;"",S46&lt;&gt;""),OR(S49&lt;&gt;"",S50&lt;&gt;"",S52&lt;&gt;"")),"XX",IF(AND(OR(S32="O",S34&lt;&gt;"",S37&lt;&gt;""),S32="O",OR(S43&lt;&gt;"",S44&lt;&gt;"",S46&lt;&gt;"")),"!!",
IF(AND(OR(バルブ!$R$22="B",バルブ!$R$22="H"),S54="",COUNTA(S43:S44,S46)&gt;0),"!!!",""))))</f>
        <v/>
      </c>
      <c r="T47" s="122" t="str">
        <f>IF(COUNTA(T43:T44,T46)&gt;1,"X",IF(AND(OR(T44&lt;&gt;"",T46&lt;&gt;""),OR(T49&lt;&gt;"",T50&lt;&gt;"",T52&lt;&gt;"")),"XX",IF(AND(OR(T32="O",T34&lt;&gt;"",T37&lt;&gt;""),T32="O",OR(T43&lt;&gt;"",T44&lt;&gt;"",T46&lt;&gt;"")),"!!",
IF(AND(OR(バルブ!$R$22="B",バルブ!$R$22="H"),T54="",COUNTA(T43:T44,T46)&gt;0),"!!!",""))))</f>
        <v/>
      </c>
      <c r="U47" s="122" t="str">
        <f>IF(COUNTA(U43:U44,U46)&gt;1,"X",IF(AND(OR(U44&lt;&gt;"",U46&lt;&gt;""),OR(U49&lt;&gt;"",U50&lt;&gt;"",U52&lt;&gt;"")),"XX",IF(AND(OR(U32="O",U34&lt;&gt;"",U37&lt;&gt;""),U32="O",OR(U43&lt;&gt;"",U44&lt;&gt;"",U46&lt;&gt;"")),"!!",
IF(AND(OR(バルブ!$R$22="B",バルブ!$R$22="H"),U54="",COUNTA(U43:U44,U46)&gt;0),"!!!",""))))</f>
        <v/>
      </c>
      <c r="V47" s="122" t="str">
        <f>IF(COUNTA(V43:V44,V46)&gt;1,"X",IF(AND(OR(V44&lt;&gt;"",V46&lt;&gt;""),OR(V49&lt;&gt;"",V50&lt;&gt;"",V52&lt;&gt;"")),"XX",IF(AND(OR(V32="O",V34&lt;&gt;"",V37&lt;&gt;""),V32="O",OR(V43&lt;&gt;"",V44&lt;&gt;"",V46&lt;&gt;"")),"!!",
IF(AND(OR(バルブ!$R$22="B",バルブ!$R$22="H"),V54="",COUNTA(V43:V44,V46)&gt;0),"!!!",""))))</f>
        <v/>
      </c>
      <c r="W47" s="122" t="str">
        <f>IF(COUNTA(W43:W44,W46)&gt;1,"X",IF(AND(OR(W44&lt;&gt;"",W46&lt;&gt;""),OR(W49&lt;&gt;"",W50&lt;&gt;"",W52&lt;&gt;"")),"XX",IF(AND(OR(W32="O",W34&lt;&gt;"",W37&lt;&gt;""),W32="O",OR(W43&lt;&gt;"",W44&lt;&gt;"",W46&lt;&gt;"")),"!!",
IF(AND(OR(バルブ!$R$22="B",バルブ!$R$22="H"),W54="",COUNTA(W43:W44,W46)&gt;0),"!!!",""))))</f>
        <v/>
      </c>
      <c r="X47" s="122" t="str">
        <f>IF(COUNTA(X43:X44,X46)&gt;1,"X",IF(AND(OR(X44&lt;&gt;"",X46&lt;&gt;""),OR(X49&lt;&gt;"",X50&lt;&gt;"",X52&lt;&gt;"")),"XX",IF(AND(OR(X32="O",X34&lt;&gt;"",X37&lt;&gt;""),X32="O",OR(X43&lt;&gt;"",X44&lt;&gt;"",X46&lt;&gt;"")),"!!",
IF(AND(OR(バルブ!$R$22="B",バルブ!$R$22="H"),X54="",COUNTA(X43:X44,X46)&gt;0),"!!!",""))))</f>
        <v/>
      </c>
      <c r="Y47" s="122" t="str">
        <f>IF(COUNTA(Y43:Y44,Y46)&gt;1,"X",IF(AND(OR(Y44&lt;&gt;"",Y46&lt;&gt;""),OR(Y49&lt;&gt;"",Y50&lt;&gt;"",Y52&lt;&gt;"")),"XX",IF(AND(OR(Y32="O",Y34&lt;&gt;"",Y37&lt;&gt;""),Y32="O",OR(Y43&lt;&gt;"",Y44&lt;&gt;"",Y46&lt;&gt;"")),"!!",
IF(AND(OR(バルブ!$R$22="B",バルブ!$R$22="H"),Y54="",COUNTA(Y43:Y44,Y46)&gt;0),"!!!",""))))</f>
        <v/>
      </c>
      <c r="Z47" s="122" t="str">
        <f>IF(COUNTA(Z43:Z44,Z46)&gt;1,"X",IF(AND(OR(Z44&lt;&gt;"",Z46&lt;&gt;""),OR(Z49&lt;&gt;"",Z50&lt;&gt;"",Z52&lt;&gt;"")),"XX",IF(AND(OR(Z32="O",Z34&lt;&gt;"",Z37&lt;&gt;""),Z32="O",OR(Z43&lt;&gt;"",Z44&lt;&gt;"",Z46&lt;&gt;"")),"!!",
IF(AND(OR(バルブ!$R$22="B",バルブ!$R$22="H"),Z54="",COUNTA(Z43:Z44,Z46)&gt;0),"!!!",""))))</f>
        <v/>
      </c>
      <c r="AA47" s="122" t="str">
        <f>IF(COUNTA(AA43:AA44,AA46)&gt;1,"X",IF(AND(OR(AA44&lt;&gt;"",AA46&lt;&gt;""),OR(AA49&lt;&gt;"",AA50&lt;&gt;"",AA52&lt;&gt;"")),"XX",IF(AND(OR(AA32="O",AA34&lt;&gt;"",AA37&lt;&gt;""),AA32="O",OR(AA43&lt;&gt;"",AA44&lt;&gt;"",AA46&lt;&gt;"")),"!!",
IF(AND(OR(バルブ!$R$22="B",バルブ!$R$22="H"),AA54="",COUNTA(AA43:AA44,AA46)&gt;0),"!!!",""))))</f>
        <v/>
      </c>
      <c r="AB47" s="122" t="str">
        <f>IF(COUNTA(AB43:AB44,AB46)&gt;1,"X",IF(AND(OR(AB44&lt;&gt;"",AB46&lt;&gt;""),OR(AB49&lt;&gt;"",AB50&lt;&gt;"",AB52&lt;&gt;"")),"XX",IF(AND(OR(AB32="O",AB34&lt;&gt;"",AB37&lt;&gt;""),AB32="O",OR(AB43&lt;&gt;"",AB44&lt;&gt;"",AB46&lt;&gt;"")),"!!",
IF(AND(OR(バルブ!$R$22="B",バルブ!$R$22="H"),AB54="",COUNTA(AB43:AB44,AB46)&gt;0),"!!!",""))))</f>
        <v/>
      </c>
      <c r="AC47" s="122" t="str">
        <f>IF(COUNTA(AC43:AC44,AC46)&gt;1,"X",IF(AND(OR(AC44&lt;&gt;"",AC46&lt;&gt;""),OR(AC49&lt;&gt;"",AC50&lt;&gt;"",AC52&lt;&gt;"")),"XX",IF(AND(OR(AC32="O",AC34&lt;&gt;"",AC37&lt;&gt;""),AC32="O",OR(AC43&lt;&gt;"",AC44&lt;&gt;"",AC46&lt;&gt;"")),"!!",
IF(AND(OR(バルブ!$R$22="B",バルブ!$R$22="H"),AC54="",COUNTA(AC43:AC44,AC46)&gt;0),"!!!",""))))</f>
        <v/>
      </c>
      <c r="AD47" s="122" t="str">
        <f>IF(COUNTA(AD43:AD44,AD46)&gt;1,"X",IF(AND(OR(AD44&lt;&gt;"",AD46&lt;&gt;""),OR(AD49&lt;&gt;"",AD50&lt;&gt;"",AD52&lt;&gt;"")),"XX",IF(AND(OR(AD32="O",AD34&lt;&gt;"",AD37&lt;&gt;""),AD32="O",OR(AD43&lt;&gt;"",AD44&lt;&gt;"",AD46&lt;&gt;"")),"!!",
IF(AND(OR(バルブ!$R$22="B",バルブ!$R$22="H"),AD54="",COUNTA(AD43:AD44,AD46)&gt;0),"!!!",""))))</f>
        <v/>
      </c>
      <c r="AE47" s="122" t="str">
        <f>IF(COUNTA(AE43:AE44,AE46)&gt;1,"X",IF(AND(OR(AE44&lt;&gt;"",AE46&lt;&gt;""),OR(AE49&lt;&gt;"",AE50&lt;&gt;"",AE52&lt;&gt;"")),"XX",IF(AND(OR(AE32="O",AE34&lt;&gt;"",AE37&lt;&gt;""),AE32="O",OR(AE43&lt;&gt;"",AE44&lt;&gt;"",AE46&lt;&gt;"")),"!!",
IF(AND(OR(バルブ!$R$22="B",バルブ!$R$22="H"),AE54="",COUNTA(AE43:AE44,AE46)&gt;0),"!!!",""))))</f>
        <v/>
      </c>
      <c r="AF47" s="122" t="str">
        <f>IF(COUNTA(AF43:AF44,AF46)&gt;1,"X",IF(AND(OR(AF44&lt;&gt;"",AF46&lt;&gt;""),OR(AF49&lt;&gt;"",AF50&lt;&gt;"",AF52&lt;&gt;"")),"XX",IF(AND(OR(AF32="O",AF34&lt;&gt;"",AF37&lt;&gt;""),AF32="O",OR(AF43&lt;&gt;"",AF44&lt;&gt;"",AF46&lt;&gt;"")),"!!",
IF(AND(OR(バルブ!$R$22="B",バルブ!$R$22="H"),AF54="",COUNTA(AF43:AF44,AF46)&gt;0),"!!!",""))))</f>
        <v/>
      </c>
      <c r="AG47" s="122" t="str">
        <f>IF(COUNTA(AG43:AG44,AG46)&gt;1,"X",IF(AND(OR(AG44&lt;&gt;"",AG46&lt;&gt;""),OR(AG49&lt;&gt;"",AG50&lt;&gt;"",AG52&lt;&gt;"")),"XX",IF(AND(OR(AG32="O",AG34&lt;&gt;"",AG37&lt;&gt;""),AG32="O",OR(AG43&lt;&gt;"",AG44&lt;&gt;"",AG46&lt;&gt;"")),"!!",
IF(AND(OR(バルブ!$R$22="B",バルブ!$R$22="H"),AG54="",COUNTA(AG43:AG44,AG46)&gt;0),"!!!",""))))</f>
        <v/>
      </c>
      <c r="AH47" s="122" t="str">
        <f>IF(COUNTA(AH43:AH44,AH46)&gt;1,"X",IF(AND(OR(AH44&lt;&gt;"",AH46&lt;&gt;""),OR(AH49&lt;&gt;"",AH50&lt;&gt;"",AH52&lt;&gt;"")),"XX",IF(AND(OR(AH32="O",AH34&lt;&gt;"",AH37&lt;&gt;""),AH32="O",OR(AH43&lt;&gt;"",AH44&lt;&gt;"",AH46&lt;&gt;"")),"!!",
IF(AND(OR(バルブ!$R$22="B",バルブ!$R$22="H"),AH54="",COUNTA(AH43:AH44,AH46)&gt;0),"!!!",""))))</f>
        <v/>
      </c>
      <c r="AI47" s="289"/>
      <c r="AJ47" s="119"/>
      <c r="AK47" s="120"/>
      <c r="AL47" s="120"/>
      <c r="AM47" s="120"/>
      <c r="AN47" s="120"/>
      <c r="AO47" s="121"/>
      <c r="AP47" s="298"/>
      <c r="AR47" s="385"/>
      <c r="BB47" s="220" t="s">
        <v>332</v>
      </c>
      <c r="BC47" s="220" t="s">
        <v>346</v>
      </c>
      <c r="BF47" s="220" t="s">
        <v>641</v>
      </c>
      <c r="BG47" s="67" t="s">
        <v>638</v>
      </c>
      <c r="BQ47" s="67" t="s">
        <v>454</v>
      </c>
      <c r="BR47" s="67" t="s">
        <v>463</v>
      </c>
      <c r="BS47" s="67" t="s">
        <v>734</v>
      </c>
      <c r="BT47" s="67" t="s">
        <v>735</v>
      </c>
    </row>
    <row r="48" spans="2:94" ht="12" customHeight="1" x14ac:dyDescent="0.2">
      <c r="B48" s="488"/>
      <c r="C48" s="585" t="s">
        <v>196</v>
      </c>
      <c r="D48" s="591"/>
      <c r="E48" s="591"/>
      <c r="F48" s="591"/>
      <c r="G48" s="591"/>
      <c r="H48" s="591"/>
      <c r="I48" s="592"/>
      <c r="J48" s="542" t="s">
        <v>566</v>
      </c>
      <c r="K48" s="115" t="s">
        <v>385</v>
      </c>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542" t="s">
        <v>566</v>
      </c>
      <c r="AJ48" s="563"/>
      <c r="AK48" s="564"/>
      <c r="AL48" s="564"/>
      <c r="AM48" s="564"/>
      <c r="AN48" s="564"/>
      <c r="AO48" s="565"/>
      <c r="AP48" s="299"/>
      <c r="AR48" s="385"/>
      <c r="CI48" s="67">
        <v>1</v>
      </c>
      <c r="CJ48" s="67" t="s">
        <v>737</v>
      </c>
      <c r="CK48" s="120"/>
      <c r="CL48" s="120"/>
      <c r="CM48" s="120" t="str">
        <f t="shared" ref="CM48:CM83" si="17">IF(COUNTIF($CQ$24:$DO$30,CJ48)=0,"",COUNTIF($CQ$24:$DO$30,CJ48))</f>
        <v/>
      </c>
      <c r="CN48" s="120"/>
      <c r="CO48" s="120"/>
      <c r="CP48" s="120"/>
    </row>
    <row r="49" spans="2:94" ht="15" customHeight="1" x14ac:dyDescent="0.2">
      <c r="B49" s="488"/>
      <c r="C49" s="475" t="s">
        <v>195</v>
      </c>
      <c r="D49" s="476"/>
      <c r="E49" s="476"/>
      <c r="F49" s="476"/>
      <c r="G49" s="476"/>
      <c r="H49" s="476"/>
      <c r="I49" s="477"/>
      <c r="J49" s="514"/>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514"/>
      <c r="AJ49" s="558" t="s">
        <v>691</v>
      </c>
      <c r="AK49" s="558"/>
      <c r="AL49" s="558"/>
      <c r="AM49" s="558"/>
      <c r="AN49" s="558"/>
      <c r="AO49" s="559"/>
      <c r="AP49" s="294" t="s">
        <v>566</v>
      </c>
      <c r="AR49" s="385"/>
      <c r="BQ49" s="67" t="s">
        <v>462</v>
      </c>
      <c r="BR49" s="67" t="s">
        <v>343</v>
      </c>
      <c r="BS49" s="67" t="s">
        <v>736</v>
      </c>
      <c r="CI49" s="67">
        <v>2</v>
      </c>
      <c r="CJ49" s="67" t="s">
        <v>738</v>
      </c>
      <c r="CK49" s="120"/>
      <c r="CL49" s="120"/>
      <c r="CM49" s="120" t="str">
        <f t="shared" si="17"/>
        <v/>
      </c>
      <c r="CN49" s="120"/>
      <c r="CO49" s="120"/>
      <c r="CP49" s="120"/>
    </row>
    <row r="50" spans="2:94" ht="15" customHeight="1" x14ac:dyDescent="0.2">
      <c r="B50" s="488"/>
      <c r="C50" s="554" t="s">
        <v>905</v>
      </c>
      <c r="D50" s="555"/>
      <c r="E50" s="555"/>
      <c r="F50" s="555"/>
      <c r="G50" s="555"/>
      <c r="H50" s="555"/>
      <c r="I50" s="556"/>
      <c r="J50" s="514"/>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514"/>
      <c r="AJ50" s="560" t="s">
        <v>692</v>
      </c>
      <c r="AK50" s="561"/>
      <c r="AL50" s="561"/>
      <c r="AM50" s="561"/>
      <c r="AN50" s="561"/>
      <c r="AO50" s="562"/>
      <c r="AP50" s="295" t="s">
        <v>566</v>
      </c>
      <c r="AR50" s="385"/>
      <c r="CI50" s="67">
        <v>3</v>
      </c>
      <c r="CJ50" s="67" t="s">
        <v>739</v>
      </c>
      <c r="CK50" s="120"/>
      <c r="CL50" s="120"/>
      <c r="CM50" s="120" t="str">
        <f t="shared" si="17"/>
        <v/>
      </c>
      <c r="CN50" s="120"/>
      <c r="CO50" s="120"/>
      <c r="CP50" s="120"/>
    </row>
    <row r="51" spans="2:94" ht="12" customHeight="1" x14ac:dyDescent="0.2">
      <c r="B51" s="488"/>
      <c r="C51" s="525" t="str">
        <f>IF(COUNTIF(K51:AH51,"X")&gt;0,$BB$51,
IF(COUNTIF(K51:AH51,"XX")&gt;0,$BC$51,""))</f>
        <v/>
      </c>
      <c r="D51" s="526"/>
      <c r="E51" s="526"/>
      <c r="F51" s="526"/>
      <c r="G51" s="526"/>
      <c r="H51" s="526"/>
      <c r="I51" s="527"/>
      <c r="J51" s="514"/>
      <c r="K51" s="118" t="str">
        <f>IF(AND(OR(K13=3,K13=4,K13=5),K50&lt;&gt;""),"X",
IF(AND(OR(K54="O",K56="O"),K50&lt;&gt;""),"XX",""))</f>
        <v/>
      </c>
      <c r="L51" s="118" t="str">
        <f t="shared" ref="L51:AH51" si="18">IF(AND(OR(L13=3,L13=4,L13=5),L50&lt;&gt;""),"X",
IF(AND(OR(L54="O",L56="O"),L50&lt;&gt;""),"XX",""))</f>
        <v/>
      </c>
      <c r="M51" s="118" t="str">
        <f t="shared" si="18"/>
        <v/>
      </c>
      <c r="N51" s="118" t="str">
        <f t="shared" si="18"/>
        <v/>
      </c>
      <c r="O51" s="118" t="str">
        <f t="shared" si="18"/>
        <v/>
      </c>
      <c r="P51" s="118" t="str">
        <f t="shared" si="18"/>
        <v/>
      </c>
      <c r="Q51" s="118" t="str">
        <f t="shared" si="18"/>
        <v/>
      </c>
      <c r="R51" s="118" t="str">
        <f t="shared" si="18"/>
        <v/>
      </c>
      <c r="S51" s="118" t="str">
        <f t="shared" si="18"/>
        <v/>
      </c>
      <c r="T51" s="118" t="str">
        <f t="shared" si="18"/>
        <v/>
      </c>
      <c r="U51" s="118" t="str">
        <f t="shared" si="18"/>
        <v/>
      </c>
      <c r="V51" s="118" t="str">
        <f t="shared" si="18"/>
        <v/>
      </c>
      <c r="W51" s="118" t="str">
        <f t="shared" si="18"/>
        <v/>
      </c>
      <c r="X51" s="118" t="str">
        <f t="shared" si="18"/>
        <v/>
      </c>
      <c r="Y51" s="118" t="str">
        <f t="shared" si="18"/>
        <v/>
      </c>
      <c r="Z51" s="118" t="str">
        <f t="shared" si="18"/>
        <v/>
      </c>
      <c r="AA51" s="118" t="str">
        <f t="shared" si="18"/>
        <v/>
      </c>
      <c r="AB51" s="118" t="str">
        <f t="shared" si="18"/>
        <v/>
      </c>
      <c r="AC51" s="118" t="str">
        <f t="shared" si="18"/>
        <v/>
      </c>
      <c r="AD51" s="118" t="str">
        <f t="shared" si="18"/>
        <v/>
      </c>
      <c r="AE51" s="118" t="str">
        <f t="shared" si="18"/>
        <v/>
      </c>
      <c r="AF51" s="118" t="str">
        <f t="shared" si="18"/>
        <v/>
      </c>
      <c r="AG51" s="118" t="str">
        <f t="shared" si="18"/>
        <v/>
      </c>
      <c r="AH51" s="118" t="str">
        <f t="shared" si="18"/>
        <v/>
      </c>
      <c r="AI51" s="514"/>
      <c r="AJ51" s="120"/>
      <c r="AK51" s="120"/>
      <c r="AL51" s="120"/>
      <c r="AM51" s="120"/>
      <c r="AN51" s="120"/>
      <c r="AO51" s="121"/>
      <c r="AP51" s="296"/>
      <c r="AR51" s="385"/>
      <c r="BB51" s="220" t="s">
        <v>331</v>
      </c>
      <c r="BC51" s="371" t="s">
        <v>902</v>
      </c>
      <c r="CI51" s="67">
        <v>4</v>
      </c>
      <c r="CJ51" s="67" t="s">
        <v>740</v>
      </c>
      <c r="CK51" s="120"/>
      <c r="CL51" s="120"/>
      <c r="CM51" s="120" t="str">
        <f t="shared" si="17"/>
        <v/>
      </c>
      <c r="CN51" s="120"/>
      <c r="CO51" s="120"/>
      <c r="CP51" s="120"/>
    </row>
    <row r="52" spans="2:94" ht="15" customHeight="1" x14ac:dyDescent="0.2">
      <c r="B52" s="488"/>
      <c r="C52" s="498" t="s">
        <v>639</v>
      </c>
      <c r="D52" s="499"/>
      <c r="E52" s="499"/>
      <c r="F52" s="499"/>
      <c r="G52" s="499"/>
      <c r="H52" s="499"/>
      <c r="I52" s="500"/>
      <c r="J52" s="543"/>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543"/>
      <c r="AJ52" s="558" t="s">
        <v>693</v>
      </c>
      <c r="AK52" s="558"/>
      <c r="AL52" s="558"/>
      <c r="AM52" s="558"/>
      <c r="AN52" s="558"/>
      <c r="AO52" s="559"/>
      <c r="AP52" s="296" t="s">
        <v>566</v>
      </c>
      <c r="CI52" s="67">
        <v>5</v>
      </c>
      <c r="CJ52" s="67" t="s">
        <v>741</v>
      </c>
      <c r="CK52" s="120"/>
      <c r="CL52" s="120"/>
      <c r="CM52" s="120" t="str">
        <f t="shared" si="17"/>
        <v/>
      </c>
      <c r="CN52" s="120"/>
      <c r="CO52" s="120"/>
      <c r="CP52" s="120"/>
    </row>
    <row r="53" spans="2:94" ht="12" customHeight="1" x14ac:dyDescent="0.2">
      <c r="B53" s="488"/>
      <c r="C53" s="574" t="str">
        <f>IF(COUNTIF(K53:AH53,"X")&gt;0,$BB$53,IF(COUNTIF(K53:AH53,"XX")&gt;0,$BC$53,IF(COUNTIF(K53:AH53,"XXX")&gt;0,$BD$53,IF(COUNTIF(K53:AH53,"!")&gt;0,$BE$53,IF(COUNTIF(K53:AH53,"!!")&gt;0,$BF$53,IF(COUNTIF(K53:AH53,"!!!")&gt;0,$BG$53,""))))))</f>
        <v/>
      </c>
      <c r="D53" s="580"/>
      <c r="E53" s="580"/>
      <c r="F53" s="580"/>
      <c r="G53" s="580"/>
      <c r="H53" s="580"/>
      <c r="I53" s="581"/>
      <c r="J53" s="289"/>
      <c r="K53" s="317" t="str">
        <f>IF(COUNTA(K49:K50,K52)&gt;1,"X",IF(AND(OR(K50&lt;&gt;"",K52&lt;&gt;""),OR(K43&lt;&gt;"",K44&lt;&gt;"",K46&lt;&gt;"")),"XX",IF(AND(OR(K32="O",K34&lt;&gt;"",K37&lt;&gt;""),OR(K49&lt;&gt;"",K50&lt;&gt;"",K52&lt;&gt;"")),"!!",
IF(AND(OR(バルブ!$R$22="B",バルブ!$R$22="H"),K54="",COUNTA(K49:K50,K52)&gt;0),"!!!",""))))</f>
        <v/>
      </c>
      <c r="L53" s="318" t="str">
        <f>IF(COUNTA(L49:L50,L52)&gt;1,"X",IF(AND(OR(L50&lt;&gt;"",L52&lt;&gt;""),OR(L43&lt;&gt;"",L44&lt;&gt;"",L46&lt;&gt;"")),"XX",IF(AND(OR(L32="O",L34&lt;&gt;"",L37&lt;&gt;""),OR(L49&lt;&gt;"",L50&lt;&gt;"",L52&lt;&gt;"")),"!!",
IF(AND(OR(バルブ!$R$22="B",バルブ!$R$22="H"),L54="",COUNTA(L49:L50,L52)&gt;0),"!!!",""))))</f>
        <v/>
      </c>
      <c r="M53" s="318" t="str">
        <f>IF(COUNTA(M49:M50,M52)&gt;1,"X",IF(AND(OR(M50&lt;&gt;"",M52&lt;&gt;""),OR(M43&lt;&gt;"",M44&lt;&gt;"",M46&lt;&gt;"")),"XX",IF(AND(OR(M32="O",M34&lt;&gt;"",M37&lt;&gt;""),OR(M49&lt;&gt;"",M50&lt;&gt;"",M52&lt;&gt;"")),"!!",
IF(AND(OR(バルブ!$R$22="B",バルブ!$R$22="H"),M54="",COUNTA(M49:M50,M52)&gt;0),"!!!",""))))</f>
        <v/>
      </c>
      <c r="N53" s="318" t="str">
        <f>IF(COUNTA(N49:N50,N52)&gt;1,"X",IF(AND(OR(N50&lt;&gt;"",N52&lt;&gt;""),OR(N43&lt;&gt;"",N44&lt;&gt;"",N46&lt;&gt;"")),"XX",IF(AND(OR(N32="O",N34&lt;&gt;"",N37&lt;&gt;""),OR(N49&lt;&gt;"",N50&lt;&gt;"",N52&lt;&gt;"")),"!!",
IF(AND(OR(バルブ!$R$22="B",バルブ!$R$22="H"),N54="",COUNTA(N49:N50,N52)&gt;0),"!!!",""))))</f>
        <v/>
      </c>
      <c r="O53" s="318" t="str">
        <f>IF(COUNTA(O49:O50,O52)&gt;1,"X",IF(AND(OR(O50&lt;&gt;"",O52&lt;&gt;""),OR(O43&lt;&gt;"",O44&lt;&gt;"",O46&lt;&gt;"")),"XX",IF(AND(OR(O32="O",O34&lt;&gt;"",O37&lt;&gt;""),OR(O49&lt;&gt;"",O50&lt;&gt;"",O52&lt;&gt;"")),"!!",
IF(AND(OR(バルブ!$R$22="B",バルブ!$R$22="H"),O54="",COUNTA(O49:O50,O52)&gt;0),"!!!",""))))</f>
        <v/>
      </c>
      <c r="P53" s="318" t="str">
        <f>IF(COUNTA(P49:P50,P52)&gt;1,"X",IF(AND(OR(P50&lt;&gt;"",P52&lt;&gt;""),OR(P43&lt;&gt;"",P44&lt;&gt;"",P46&lt;&gt;"")),"XX",IF(AND(OR(P32="O",P34&lt;&gt;"",P37&lt;&gt;""),OR(P49&lt;&gt;"",P50&lt;&gt;"",P52&lt;&gt;"")),"!!",
IF(AND(OR(バルブ!$R$22="B",バルブ!$R$22="H"),P54="",COUNTA(P49:P50,P52)&gt;0),"!!!",""))))</f>
        <v/>
      </c>
      <c r="Q53" s="318" t="str">
        <f>IF(COUNTA(Q49:Q50,Q52)&gt;1,"X",IF(AND(OR(Q50&lt;&gt;"",Q52&lt;&gt;""),OR(Q43&lt;&gt;"",Q44&lt;&gt;"",Q46&lt;&gt;"")),"XX",IF(AND(OR(Q32="O",Q34&lt;&gt;"",Q37&lt;&gt;""),OR(Q49&lt;&gt;"",Q50&lt;&gt;"",Q52&lt;&gt;"")),"!!",
IF(AND(OR(バルブ!$R$22="B",バルブ!$R$22="H"),Q54="",COUNTA(Q49:Q50,Q52)&gt;0),"!!!",""))))</f>
        <v/>
      </c>
      <c r="R53" s="318" t="str">
        <f>IF(COUNTA(R49:R50,R52)&gt;1,"X",IF(AND(OR(R50&lt;&gt;"",R52&lt;&gt;""),OR(R43&lt;&gt;"",R44&lt;&gt;"",R46&lt;&gt;"")),"XX",IF(AND(OR(R32="O",R34&lt;&gt;"",R37&lt;&gt;""),OR(R49&lt;&gt;"",R50&lt;&gt;"",R52&lt;&gt;"")),"!!",
IF(AND(OR(バルブ!$R$22="B",バルブ!$R$22="H"),R54="",COUNTA(R49:R50,R52)&gt;0),"!!!",""))))</f>
        <v/>
      </c>
      <c r="S53" s="318" t="str">
        <f>IF(COUNTA(S49:S50,S52)&gt;1,"X",IF(AND(OR(S50&lt;&gt;"",S52&lt;&gt;""),OR(S43&lt;&gt;"",S44&lt;&gt;"",S46&lt;&gt;"")),"XX",IF(AND(OR(S32="O",S34&lt;&gt;"",S37&lt;&gt;""),OR(S49&lt;&gt;"",S50&lt;&gt;"",S52&lt;&gt;"")),"!!",
IF(AND(OR(バルブ!$R$22="B",バルブ!$R$22="H"),S54="",COUNTA(S49:S50,S52)&gt;0),"!!!",""))))</f>
        <v/>
      </c>
      <c r="T53" s="318" t="str">
        <f>IF(COUNTA(T49:T50,T52)&gt;1,"X",IF(AND(OR(T50&lt;&gt;"",T52&lt;&gt;""),OR(T43&lt;&gt;"",T44&lt;&gt;"",T46&lt;&gt;"")),"XX",IF(AND(OR(T32="O",T34&lt;&gt;"",T37&lt;&gt;""),OR(T49&lt;&gt;"",T50&lt;&gt;"",T52&lt;&gt;"")),"!!",
IF(AND(OR(バルブ!$R$22="B",バルブ!$R$22="H"),T54="",COUNTA(T49:T50,T52)&gt;0),"!!!",""))))</f>
        <v/>
      </c>
      <c r="U53" s="318" t="str">
        <f>IF(COUNTA(U49:U50,U52)&gt;1,"X",IF(AND(OR(U50&lt;&gt;"",U52&lt;&gt;""),OR(U43&lt;&gt;"",U44&lt;&gt;"",U46&lt;&gt;"")),"XX",IF(AND(OR(U32="O",U34&lt;&gt;"",U37&lt;&gt;""),OR(U49&lt;&gt;"",U50&lt;&gt;"",U52&lt;&gt;"")),"!!",
IF(AND(OR(バルブ!$R$22="B",バルブ!$R$22="H"),U54="",COUNTA(U49:U50,U52)&gt;0),"!!!",""))))</f>
        <v/>
      </c>
      <c r="V53" s="318" t="str">
        <f>IF(COUNTA(V49:V50,V52)&gt;1,"X",IF(AND(OR(V50&lt;&gt;"",V52&lt;&gt;""),OR(V43&lt;&gt;"",V44&lt;&gt;"",V46&lt;&gt;"")),"XX",IF(AND(OR(V32="O",V34&lt;&gt;"",V37&lt;&gt;""),OR(V49&lt;&gt;"",V50&lt;&gt;"",V52&lt;&gt;"")),"!!",
IF(AND(OR(バルブ!$R$22="B",バルブ!$R$22="H"),V54="",COUNTA(V49:V50,V52)&gt;0),"!!!",""))))</f>
        <v/>
      </c>
      <c r="W53" s="318" t="str">
        <f>IF(COUNTA(W49:W50,W52)&gt;1,"X",IF(AND(OR(W50&lt;&gt;"",W52&lt;&gt;""),OR(W43&lt;&gt;"",W44&lt;&gt;"",W46&lt;&gt;"")),"XX",IF(AND(OR(W32="O",W34&lt;&gt;"",W37&lt;&gt;""),OR(W49&lt;&gt;"",W50&lt;&gt;"",W52&lt;&gt;"")),"!!",
IF(AND(OR(バルブ!$R$22="B",バルブ!$R$22="H"),W54="",COUNTA(W49:W50,W52)&gt;0),"!!!",""))))</f>
        <v/>
      </c>
      <c r="X53" s="318" t="str">
        <f>IF(COUNTA(X49:X50,X52)&gt;1,"X",IF(AND(OR(X50&lt;&gt;"",X52&lt;&gt;""),OR(X43&lt;&gt;"",X44&lt;&gt;"",X46&lt;&gt;"")),"XX",IF(AND(OR(X32="O",X34&lt;&gt;"",X37&lt;&gt;""),OR(X49&lt;&gt;"",X50&lt;&gt;"",X52&lt;&gt;"")),"!!",
IF(AND(OR(バルブ!$R$22="B",バルブ!$R$22="H"),X54="",COUNTA(X49:X50,X52)&gt;0),"!!!",""))))</f>
        <v/>
      </c>
      <c r="Y53" s="318" t="str">
        <f>IF(COUNTA(Y49:Y50,Y52)&gt;1,"X",IF(AND(OR(Y50&lt;&gt;"",Y52&lt;&gt;""),OR(Y43&lt;&gt;"",Y44&lt;&gt;"",Y46&lt;&gt;"")),"XX",IF(AND(OR(Y32="O",Y34&lt;&gt;"",Y37&lt;&gt;""),OR(Y49&lt;&gt;"",Y50&lt;&gt;"",Y52&lt;&gt;"")),"!!",
IF(AND(OR(バルブ!$R$22="B",バルブ!$R$22="H"),Y54="",COUNTA(Y49:Y50,Y52)&gt;0),"!!!",""))))</f>
        <v/>
      </c>
      <c r="Z53" s="318" t="str">
        <f>IF(COUNTA(Z49:Z50,Z52)&gt;1,"X",IF(AND(OR(Z50&lt;&gt;"",Z52&lt;&gt;""),OR(Z43&lt;&gt;"",Z44&lt;&gt;"",Z46&lt;&gt;"")),"XX",IF(AND(OR(Z32="O",Z34&lt;&gt;"",Z37&lt;&gt;""),OR(Z49&lt;&gt;"",Z50&lt;&gt;"",Z52&lt;&gt;"")),"!!",
IF(AND(OR(バルブ!$R$22="B",バルブ!$R$22="H"),Z54="",COUNTA(Z49:Z50,Z52)&gt;0),"!!!",""))))</f>
        <v/>
      </c>
      <c r="AA53" s="318" t="str">
        <f>IF(COUNTA(AA49:AA50,AA52)&gt;1,"X",IF(AND(OR(AA50&lt;&gt;"",AA52&lt;&gt;""),OR(AA43&lt;&gt;"",AA44&lt;&gt;"",AA46&lt;&gt;"")),"XX",IF(AND(OR(AA32="O",AA34&lt;&gt;"",AA37&lt;&gt;""),OR(AA49&lt;&gt;"",AA50&lt;&gt;"",AA52&lt;&gt;"")),"!!",
IF(AND(OR(バルブ!$R$22="B",バルブ!$R$22="H"),AA54="",COUNTA(AA49:AA50,AA52)&gt;0),"!!!",""))))</f>
        <v/>
      </c>
      <c r="AB53" s="318" t="str">
        <f>IF(COUNTA(AB49:AB50,AB52)&gt;1,"X",IF(AND(OR(AB50&lt;&gt;"",AB52&lt;&gt;""),OR(AB43&lt;&gt;"",AB44&lt;&gt;"",AB46&lt;&gt;"")),"XX",IF(AND(OR(AB32="O",AB34&lt;&gt;"",AB37&lt;&gt;""),OR(AB49&lt;&gt;"",AB50&lt;&gt;"",AB52&lt;&gt;"")),"!!",
IF(AND(OR(バルブ!$R$22="B",バルブ!$R$22="H"),AB54="",COUNTA(AB49:AB50,AB52)&gt;0),"!!!",""))))</f>
        <v/>
      </c>
      <c r="AC53" s="318" t="str">
        <f>IF(COUNTA(AC49:AC50,AC52)&gt;1,"X",IF(AND(OR(AC50&lt;&gt;"",AC52&lt;&gt;""),OR(AC43&lt;&gt;"",AC44&lt;&gt;"",AC46&lt;&gt;"")),"XX",IF(AND(OR(AC32="O",AC34&lt;&gt;"",AC37&lt;&gt;""),OR(AC49&lt;&gt;"",AC50&lt;&gt;"",AC52&lt;&gt;"")),"!!",
IF(AND(OR(バルブ!$R$22="B",バルブ!$R$22="H"),AC54="",COUNTA(AC49:AC50,AC52)&gt;0),"!!!",""))))</f>
        <v/>
      </c>
      <c r="AD53" s="318" t="str">
        <f>IF(COUNTA(AD49:AD50,AD52)&gt;1,"X",IF(AND(OR(AD50&lt;&gt;"",AD52&lt;&gt;""),OR(AD43&lt;&gt;"",AD44&lt;&gt;"",AD46&lt;&gt;"")),"XX",IF(AND(OR(AD32="O",AD34&lt;&gt;"",AD37&lt;&gt;""),OR(AD49&lt;&gt;"",AD50&lt;&gt;"",AD52&lt;&gt;"")),"!!",
IF(AND(OR(バルブ!$R$22="B",バルブ!$R$22="H"),AD54="",COUNTA(AD49:AD50,AD52)&gt;0),"!!!",""))))</f>
        <v/>
      </c>
      <c r="AE53" s="318" t="str">
        <f>IF(COUNTA(AE49:AE50,AE52)&gt;1,"X",IF(AND(OR(AE50&lt;&gt;"",AE52&lt;&gt;""),OR(AE43&lt;&gt;"",AE44&lt;&gt;"",AE46&lt;&gt;"")),"XX",IF(AND(OR(AE32="O",AE34&lt;&gt;"",AE37&lt;&gt;""),OR(AE49&lt;&gt;"",AE50&lt;&gt;"",AE52&lt;&gt;"")),"!!",
IF(AND(OR(バルブ!$R$22="B",バルブ!$R$22="H"),AE54="",COUNTA(AE49:AE50,AE52)&gt;0),"!!!",""))))</f>
        <v/>
      </c>
      <c r="AF53" s="318" t="str">
        <f>IF(COUNTA(AF49:AF50,AF52)&gt;1,"X",IF(AND(OR(AF50&lt;&gt;"",AF52&lt;&gt;""),OR(AF43&lt;&gt;"",AF44&lt;&gt;"",AF46&lt;&gt;"")),"XX",IF(AND(OR(AF32="O",AF34&lt;&gt;"",AF37&lt;&gt;""),OR(AF49&lt;&gt;"",AF50&lt;&gt;"",AF52&lt;&gt;"")),"!!",
IF(AND(OR(バルブ!$R$22="B",バルブ!$R$22="H"),AF54="",COUNTA(AF49:AF50,AF52)&gt;0),"!!!",""))))</f>
        <v/>
      </c>
      <c r="AG53" s="318" t="str">
        <f>IF(COUNTA(AG49:AG50,AG52)&gt;1,"X",IF(AND(OR(AG50&lt;&gt;"",AG52&lt;&gt;""),OR(AG43&lt;&gt;"",AG44&lt;&gt;"",AG46&lt;&gt;"")),"XX",IF(AND(OR(AG32="O",AG34&lt;&gt;"",AG37&lt;&gt;""),OR(AG49&lt;&gt;"",AG50&lt;&gt;"",AG52&lt;&gt;"")),"!!",
IF(AND(OR(バルブ!$R$22="B",バルブ!$R$22="H"),AG54="",COUNTA(AG49:AG50,AG52)&gt;0),"!!!",""))))</f>
        <v/>
      </c>
      <c r="AH53" s="319" t="str">
        <f>IF(COUNTA(AH49:AH50,AH52)&gt;1,"X",IF(AND(OR(AH50&lt;&gt;"",AH52&lt;&gt;""),OR(AH43&lt;&gt;"",AH44&lt;&gt;"",AH46&lt;&gt;"")),"XX",IF(AND(OR(AH32="O",AH34&lt;&gt;"",AH37&lt;&gt;""),OR(AH49&lt;&gt;"",AH50&lt;&gt;"",AH52&lt;&gt;"")),"!!",
IF(AND(OR(バルブ!$R$22="B",バルブ!$R$22="H"),AH54="",COUNTA(AH49:AH50,AH52)&gt;0),"!!!",""))))</f>
        <v/>
      </c>
      <c r="AI53" s="289"/>
      <c r="AJ53" s="191"/>
      <c r="AK53" s="186"/>
      <c r="AL53" s="186"/>
      <c r="AM53" s="186"/>
      <c r="AN53" s="186"/>
      <c r="AO53" s="187"/>
      <c r="AP53" s="300"/>
      <c r="BB53" s="220" t="s">
        <v>333</v>
      </c>
      <c r="BC53" s="220" t="s">
        <v>346</v>
      </c>
      <c r="BF53" s="220" t="s">
        <v>641</v>
      </c>
      <c r="BG53" s="67" t="s">
        <v>638</v>
      </c>
      <c r="CI53" s="67">
        <v>6</v>
      </c>
      <c r="CJ53" s="67" t="s">
        <v>742</v>
      </c>
      <c r="CK53" s="120"/>
      <c r="CL53" s="120"/>
      <c r="CM53" s="120" t="str">
        <f t="shared" si="17"/>
        <v/>
      </c>
      <c r="CN53" s="120"/>
      <c r="CO53" s="120"/>
      <c r="CP53" s="120"/>
    </row>
    <row r="54" spans="2:94" ht="15" customHeight="1" x14ac:dyDescent="0.2">
      <c r="B54" s="488"/>
      <c r="C54" s="554" t="s">
        <v>197</v>
      </c>
      <c r="D54" s="555"/>
      <c r="E54" s="555"/>
      <c r="F54" s="555"/>
      <c r="G54" s="555"/>
      <c r="H54" s="555"/>
      <c r="I54" s="556"/>
      <c r="J54" s="542" t="s">
        <v>566</v>
      </c>
      <c r="K54" s="189"/>
      <c r="L54" s="189"/>
      <c r="M54" s="189"/>
      <c r="N54" s="189"/>
      <c r="O54" s="189"/>
      <c r="P54" s="189"/>
      <c r="Q54" s="189"/>
      <c r="R54" s="189"/>
      <c r="S54" s="189"/>
      <c r="T54" s="189"/>
      <c r="U54" s="189"/>
      <c r="V54" s="189"/>
      <c r="W54" s="189"/>
      <c r="X54" s="189"/>
      <c r="Y54" s="189"/>
      <c r="Z54" s="189"/>
      <c r="AA54" s="190"/>
      <c r="AB54" s="190"/>
      <c r="AC54" s="190"/>
      <c r="AD54" s="190"/>
      <c r="AE54" s="190"/>
      <c r="AF54" s="190"/>
      <c r="AG54" s="190"/>
      <c r="AH54" s="190"/>
      <c r="AI54" s="542" t="s">
        <v>566</v>
      </c>
      <c r="AJ54" s="721" t="s">
        <v>695</v>
      </c>
      <c r="AK54" s="544"/>
      <c r="AL54" s="544"/>
      <c r="AM54" s="544"/>
      <c r="AN54" s="544"/>
      <c r="AO54" s="545"/>
      <c r="AP54" s="288" t="str">
        <f>IF(COUNTA(K54:AH54)=0,"",COUNTA(K54:AH54))</f>
        <v/>
      </c>
      <c r="CI54" s="67">
        <v>7</v>
      </c>
      <c r="CJ54" s="67" t="s">
        <v>743</v>
      </c>
      <c r="CK54" s="120"/>
      <c r="CL54" s="120"/>
      <c r="CM54" s="120" t="str">
        <f t="shared" si="17"/>
        <v/>
      </c>
      <c r="CN54" s="120"/>
      <c r="CO54" s="120"/>
      <c r="CP54" s="120"/>
    </row>
    <row r="55" spans="2:94" ht="12" customHeight="1" x14ac:dyDescent="0.2">
      <c r="B55" s="488"/>
      <c r="C55" s="525" t="str">
        <f>IF(COUNTIF(K55:AH55,"X*")&gt;0,$BB$57,"")</f>
        <v/>
      </c>
      <c r="D55" s="526"/>
      <c r="E55" s="526"/>
      <c r="F55" s="526"/>
      <c r="G55" s="526"/>
      <c r="H55" s="526"/>
      <c r="I55" s="527"/>
      <c r="J55" s="514"/>
      <c r="K55" s="123" t="str">
        <f>IF(AND(ベース!$R$7="10-",仕様書作成!K54&lt;&gt;""),"XX","")</f>
        <v/>
      </c>
      <c r="L55" s="123" t="str">
        <f>IF(AND(ベース!$R$7="10-",仕様書作成!L54&lt;&gt;""),"XX","")</f>
        <v/>
      </c>
      <c r="M55" s="123" t="str">
        <f>IF(AND(ベース!$R$7="10-",仕様書作成!M54&lt;&gt;""),"XX","")</f>
        <v/>
      </c>
      <c r="N55" s="123" t="str">
        <f>IF(AND(ベース!$R$7="10-",仕様書作成!N54&lt;&gt;""),"XX","")</f>
        <v/>
      </c>
      <c r="O55" s="123" t="str">
        <f>IF(AND(ベース!$R$7="10-",仕様書作成!O54&lt;&gt;""),"XX","")</f>
        <v/>
      </c>
      <c r="P55" s="123" t="str">
        <f>IF(AND(ベース!$R$7="10-",仕様書作成!P54&lt;&gt;""),"XX","")</f>
        <v/>
      </c>
      <c r="Q55" s="123" t="str">
        <f>IF(AND(ベース!$R$7="10-",仕様書作成!Q54&lt;&gt;""),"XX","")</f>
        <v/>
      </c>
      <c r="R55" s="123" t="str">
        <f>IF(AND(ベース!$R$7="10-",仕様書作成!R54&lt;&gt;""),"XX","")</f>
        <v/>
      </c>
      <c r="S55" s="123" t="str">
        <f>IF(AND(ベース!$R$7="10-",仕様書作成!S54&lt;&gt;""),"XX","")</f>
        <v/>
      </c>
      <c r="T55" s="123" t="str">
        <f>IF(AND(ベース!$R$7="10-",仕様書作成!T54&lt;&gt;""),"XX","")</f>
        <v/>
      </c>
      <c r="U55" s="123" t="str">
        <f>IF(AND(ベース!$R$7="10-",仕様書作成!U54&lt;&gt;""),"XX","")</f>
        <v/>
      </c>
      <c r="V55" s="123" t="str">
        <f>IF(AND(ベース!$R$7="10-",仕様書作成!V54&lt;&gt;""),"XX","")</f>
        <v/>
      </c>
      <c r="W55" s="123" t="str">
        <f>IF(AND(ベース!$R$7="10-",仕様書作成!W54&lt;&gt;""),"XX","")</f>
        <v/>
      </c>
      <c r="X55" s="123" t="str">
        <f>IF(AND(ベース!$R$7="10-",仕様書作成!X54&lt;&gt;""),"XX","")</f>
        <v/>
      </c>
      <c r="Y55" s="123" t="str">
        <f>IF(AND(ベース!$R$7="10-",仕様書作成!Y54&lt;&gt;""),"XX","")</f>
        <v/>
      </c>
      <c r="Z55" s="123" t="str">
        <f>IF(AND(ベース!$R$7="10-",仕様書作成!Z54&lt;&gt;""),"XX","")</f>
        <v/>
      </c>
      <c r="AA55" s="123" t="str">
        <f>IF(AND(ベース!$R$7="10-",仕様書作成!AA54&lt;&gt;""),"XX","")</f>
        <v/>
      </c>
      <c r="AB55" s="123" t="str">
        <f>IF(AND(ベース!$R$7="10-",仕様書作成!AB54&lt;&gt;""),"XX","")</f>
        <v/>
      </c>
      <c r="AC55" s="123" t="str">
        <f>IF(AND(ベース!$R$7="10-",仕様書作成!AC54&lt;&gt;""),"XX","")</f>
        <v/>
      </c>
      <c r="AD55" s="123" t="str">
        <f>IF(AND(ベース!$R$7="10-",仕様書作成!AD54&lt;&gt;""),"XX","")</f>
        <v/>
      </c>
      <c r="AE55" s="123" t="str">
        <f>IF(AND(ベース!$R$7="10-",仕様書作成!AE54&lt;&gt;""),"XX","")</f>
        <v/>
      </c>
      <c r="AF55" s="123" t="str">
        <f>IF(AND(ベース!$R$7="10-",仕様書作成!AF54&lt;&gt;""),"XX","")</f>
        <v/>
      </c>
      <c r="AG55" s="123" t="str">
        <f>IF(AND(ベース!$R$7="10-",仕様書作成!AG54&lt;&gt;""),"XX","")</f>
        <v/>
      </c>
      <c r="AH55" s="123" t="str">
        <f>IF(AND(ベース!$R$7="10-",仕様書作成!AH54&lt;&gt;""),"XX","")</f>
        <v/>
      </c>
      <c r="AI55" s="514"/>
      <c r="AJ55" s="525" t="str">
        <f>IF(COUNTIF(K55:AH55,"XX")&gt;0,$BD$57,"")</f>
        <v/>
      </c>
      <c r="AK55" s="526"/>
      <c r="AL55" s="526"/>
      <c r="AM55" s="526"/>
      <c r="AN55" s="526"/>
      <c r="AO55" s="722"/>
      <c r="AP55" s="288"/>
      <c r="BB55" s="220" t="s">
        <v>886</v>
      </c>
      <c r="BD55" s="220" t="s">
        <v>386</v>
      </c>
      <c r="CI55" s="67">
        <v>8</v>
      </c>
      <c r="CJ55" s="67" t="s">
        <v>744</v>
      </c>
      <c r="CK55" s="120"/>
      <c r="CL55" s="120"/>
      <c r="CM55" s="120" t="str">
        <f t="shared" si="17"/>
        <v/>
      </c>
      <c r="CN55" s="120"/>
      <c r="CO55" s="120"/>
      <c r="CP55" s="120"/>
    </row>
    <row r="56" spans="2:94" ht="15" hidden="1" customHeight="1" x14ac:dyDescent="0.2">
      <c r="B56" s="488"/>
      <c r="C56" s="554" t="s">
        <v>198</v>
      </c>
      <c r="D56" s="555"/>
      <c r="E56" s="555"/>
      <c r="F56" s="555"/>
      <c r="G56" s="555"/>
      <c r="H56" s="555"/>
      <c r="I56" s="556"/>
      <c r="J56" s="514"/>
      <c r="K56" s="168"/>
      <c r="L56" s="168"/>
      <c r="M56" s="168"/>
      <c r="N56" s="168"/>
      <c r="O56" s="168"/>
      <c r="P56" s="168"/>
      <c r="Q56" s="168"/>
      <c r="R56" s="168"/>
      <c r="S56" s="168"/>
      <c r="T56" s="168"/>
      <c r="U56" s="168"/>
      <c r="V56" s="168"/>
      <c r="W56" s="168"/>
      <c r="X56" s="168"/>
      <c r="Y56" s="168"/>
      <c r="Z56" s="168"/>
      <c r="AA56" s="169"/>
      <c r="AB56" s="169"/>
      <c r="AC56" s="169"/>
      <c r="AD56" s="169"/>
      <c r="AE56" s="169"/>
      <c r="AF56" s="169"/>
      <c r="AG56" s="169"/>
      <c r="AH56" s="169"/>
      <c r="AI56" s="514"/>
      <c r="AJ56" s="560" t="s">
        <v>567</v>
      </c>
      <c r="AK56" s="561"/>
      <c r="AL56" s="561"/>
      <c r="AM56" s="561"/>
      <c r="AN56" s="561"/>
      <c r="AO56" s="562"/>
      <c r="AP56" s="301" t="str">
        <f>IF(COUNTA(K56:AH56)=0,"",COUNTA(K56:AH56))</f>
        <v/>
      </c>
      <c r="CI56" s="67">
        <v>9</v>
      </c>
      <c r="CJ56" s="67" t="s">
        <v>745</v>
      </c>
      <c r="CK56" s="120"/>
      <c r="CL56" s="120"/>
      <c r="CM56" s="120" t="str">
        <f t="shared" si="17"/>
        <v/>
      </c>
      <c r="CN56" s="120"/>
      <c r="CO56" s="120"/>
      <c r="CP56" s="120"/>
    </row>
    <row r="57" spans="2:94" ht="12" hidden="1" customHeight="1" x14ac:dyDescent="0.2">
      <c r="B57" s="488"/>
      <c r="C57" s="525" t="str">
        <f>IF(COUNTIF(K57:AH57,"X*")&gt;0,$BB$57,"")</f>
        <v/>
      </c>
      <c r="D57" s="526"/>
      <c r="E57" s="526"/>
      <c r="F57" s="526"/>
      <c r="G57" s="526"/>
      <c r="H57" s="526"/>
      <c r="I57" s="527"/>
      <c r="J57" s="543"/>
      <c r="K57" s="123" t="str">
        <f>IF(AND(ベース!$R$7="10-",仕様書作成!K56&lt;&gt;""),"XX",IF(AND(K56&lt;&gt;"",OR(OR(K13=3,K13=5,K13="A",K13="B",K13="C"),K16&lt;&gt;"")),"X",""))</f>
        <v/>
      </c>
      <c r="L57" s="123" t="str">
        <f>IF(AND(ベース!$R$7="10-",仕様書作成!L56&lt;&gt;""),"XX",IF(AND(L56&lt;&gt;"",OR(OR(L13=3,L13=5,L13="A",L13="B",L13="C"),L16&lt;&gt;"")),"X",""))</f>
        <v/>
      </c>
      <c r="M57" s="123" t="str">
        <f>IF(AND(ベース!$R$7="10-",仕様書作成!M56&lt;&gt;""),"XX",IF(AND(M56&lt;&gt;"",OR(OR(M13=3,M13=5,M13="A",M13="B",M13="C"),M16&lt;&gt;"")),"X",""))</f>
        <v/>
      </c>
      <c r="N57" s="123" t="str">
        <f>IF(AND(ベース!$R$7="10-",仕様書作成!N56&lt;&gt;""),"XX",IF(AND(N56&lt;&gt;"",OR(OR(N13=3,N13=5,N13="A",N13="B",N13="C"),N16&lt;&gt;"")),"X",""))</f>
        <v/>
      </c>
      <c r="O57" s="123" t="str">
        <f>IF(AND(ベース!$R$7="10-",仕様書作成!O56&lt;&gt;""),"XX",IF(AND(O56&lt;&gt;"",OR(OR(O13=3,O13=5,O13="A",O13="B",O13="C"),O16&lt;&gt;"")),"X",""))</f>
        <v/>
      </c>
      <c r="P57" s="123" t="str">
        <f>IF(AND(ベース!$R$7="10-",仕様書作成!P56&lt;&gt;""),"XX",IF(AND(P56&lt;&gt;"",OR(OR(P13=3,P13=5,P13="A",P13="B",P13="C"),P16&lt;&gt;"")),"X",""))</f>
        <v/>
      </c>
      <c r="Q57" s="123" t="str">
        <f>IF(AND(ベース!$R$7="10-",仕様書作成!Q56&lt;&gt;""),"XX",IF(AND(Q56&lt;&gt;"",OR(OR(Q13=3,Q13=5,Q13="A",Q13="B",Q13="C"),Q16&lt;&gt;"")),"X",""))</f>
        <v/>
      </c>
      <c r="R57" s="123" t="str">
        <f>IF(AND(ベース!$R$7="10-",仕様書作成!R56&lt;&gt;""),"XX",IF(AND(R56&lt;&gt;"",OR(OR(R13=3,R13=5,R13="A",R13="B",R13="C"),R16&lt;&gt;"")),"X",""))</f>
        <v/>
      </c>
      <c r="S57" s="123" t="str">
        <f>IF(AND(ベース!$R$7="10-",仕様書作成!S56&lt;&gt;""),"XX",IF(AND(S56&lt;&gt;"",OR(OR(S13=3,S13=5,S13="A",S13="B",S13="C"),S16&lt;&gt;"")),"X",""))</f>
        <v/>
      </c>
      <c r="T57" s="123" t="str">
        <f>IF(AND(ベース!$R$7="10-",仕様書作成!T56&lt;&gt;""),"XX",IF(AND(T56&lt;&gt;"",OR(OR(T13=3,T13=5,T13="A",T13="B",T13="C"),T16&lt;&gt;"")),"X",""))</f>
        <v/>
      </c>
      <c r="U57" s="123" t="str">
        <f>IF(AND(ベース!$R$7="10-",仕様書作成!U56&lt;&gt;""),"XX",IF(AND(U56&lt;&gt;"",OR(OR(U13=3,U13=5,U13="A",U13="B",U13="C"),U16&lt;&gt;"")),"X",""))</f>
        <v/>
      </c>
      <c r="V57" s="123" t="str">
        <f>IF(AND(ベース!$R$7="10-",仕様書作成!V56&lt;&gt;""),"XX",IF(AND(V56&lt;&gt;"",OR(OR(V13=3,V13=5,V13="A",V13="B",V13="C"),V16&lt;&gt;"")),"X",""))</f>
        <v/>
      </c>
      <c r="W57" s="123" t="str">
        <f>IF(AND(ベース!$R$7="10-",仕様書作成!W56&lt;&gt;""),"XX",IF(AND(W56&lt;&gt;"",OR(OR(W13=3,W13=5,W13="A",W13="B",W13="C"),W16&lt;&gt;"")),"X",""))</f>
        <v/>
      </c>
      <c r="X57" s="123" t="str">
        <f>IF(AND(ベース!$R$7="10-",仕様書作成!X56&lt;&gt;""),"XX",IF(AND(X56&lt;&gt;"",OR(OR(X13=3,X13=5,X13="A",X13="B",X13="C"),X16&lt;&gt;"")),"X",""))</f>
        <v/>
      </c>
      <c r="Y57" s="123" t="str">
        <f>IF(AND(ベース!$R$7="10-",仕様書作成!Y56&lt;&gt;""),"XX",IF(AND(Y56&lt;&gt;"",OR(OR(Y13=3,Y13=5,Y13="A",Y13="B",Y13="C"),Y16&lt;&gt;"")),"X",""))</f>
        <v/>
      </c>
      <c r="Z57" s="123" t="str">
        <f>IF(AND(ベース!$R$7="10-",仕様書作成!Z56&lt;&gt;""),"XX",IF(AND(Z56&lt;&gt;"",OR(OR(Z13=3,Z13=5,Z13="A",Z13="B",Z13="C"),Z16&lt;&gt;"")),"X",""))</f>
        <v/>
      </c>
      <c r="AA57" s="123" t="str">
        <f>IF(AND(ベース!$R$7="10-",仕様書作成!AA56&lt;&gt;""),"XX",IF(AND(AA56&lt;&gt;"",OR(OR(AA13=3,AA13=5,AA13="A",AA13="B",AA13="C"),AA16&lt;&gt;"")),"X",""))</f>
        <v/>
      </c>
      <c r="AB57" s="123" t="str">
        <f>IF(AND(ベース!$R$7="10-",仕様書作成!AB56&lt;&gt;""),"XX",IF(AND(AB56&lt;&gt;"",OR(OR(AB13=3,AB13=5,AB13="A",AB13="B",AB13="C"),AB16&lt;&gt;"")),"X",""))</f>
        <v/>
      </c>
      <c r="AC57" s="123" t="str">
        <f>IF(AND(ベース!$R$7="10-",仕様書作成!AC56&lt;&gt;""),"XX",IF(AND(AC56&lt;&gt;"",OR(OR(AC13=3,AC13=5,AC13="A",AC13="B",AC13="C"),AC16&lt;&gt;"")),"X",""))</f>
        <v/>
      </c>
      <c r="AD57" s="123" t="str">
        <f>IF(AND(ベース!$R$7="10-",仕様書作成!AD56&lt;&gt;""),"XX",IF(AND(AD56&lt;&gt;"",OR(OR(AD13=3,AD13=5,AD13="A",AD13="B",AD13="C"),AD16&lt;&gt;"")),"X",""))</f>
        <v/>
      </c>
      <c r="AE57" s="123" t="str">
        <f>IF(AND(ベース!$R$7="10-",仕様書作成!AE56&lt;&gt;""),"XX",IF(AND(AE56&lt;&gt;"",OR(OR(AE13=3,AE13=5,AE13="A",AE13="B",AE13="C"),AE16&lt;&gt;"")),"X",""))</f>
        <v/>
      </c>
      <c r="AF57" s="123" t="str">
        <f>IF(AND(ベース!$R$7="10-",仕様書作成!AF56&lt;&gt;""),"XX",IF(AND(AF56&lt;&gt;"",OR(OR(AF13=3,AF13=5,AF13="A",AF13="B",AF13="C"),AF16&lt;&gt;"")),"X",""))</f>
        <v/>
      </c>
      <c r="AG57" s="123" t="str">
        <f>IF(AND(ベース!$R$7="10-",仕様書作成!AG56&lt;&gt;""),"XX",IF(AND(AG56&lt;&gt;"",OR(OR(AG13=3,AG13=5,AG13="A",AG13="B",AG13="C"),AG16&lt;&gt;"")),"X",""))</f>
        <v/>
      </c>
      <c r="AH57" s="123" t="str">
        <f>IF(AND(ベース!$R$7="10-",仕様書作成!AH56&lt;&gt;""),"XX",IF(AND(AH56&lt;&gt;"",OR(OR(AH13=3,AH13=5,AH13="A",AH13="B",AH13="C"),AH16&lt;&gt;"")),"X",""))</f>
        <v/>
      </c>
      <c r="AI57" s="543"/>
      <c r="AJ57" s="525" t="str">
        <f>IF(COUNTIF(K57:AH57,"XX")&gt;0,$BD$57,IF(COUNTIF(K57:AH57,"X")&gt;0,$BC$57,""))</f>
        <v/>
      </c>
      <c r="AK57" s="526"/>
      <c r="AL57" s="526"/>
      <c r="AM57" s="526"/>
      <c r="AN57" s="526"/>
      <c r="AO57" s="722"/>
      <c r="AP57" s="288"/>
      <c r="BB57" s="220" t="s">
        <v>886</v>
      </c>
      <c r="BC57" s="220" t="s">
        <v>445</v>
      </c>
      <c r="BD57" s="220" t="s">
        <v>386</v>
      </c>
      <c r="CI57" s="67">
        <v>10</v>
      </c>
      <c r="CJ57" s="67" t="s">
        <v>746</v>
      </c>
      <c r="CK57" s="120"/>
      <c r="CL57" s="120"/>
      <c r="CM57" s="120" t="str">
        <f t="shared" si="17"/>
        <v/>
      </c>
      <c r="CN57" s="120"/>
      <c r="CO57" s="120"/>
      <c r="CP57" s="120"/>
    </row>
    <row r="58" spans="2:94" ht="12" hidden="1" customHeight="1" x14ac:dyDescent="0.2">
      <c r="B58" s="488"/>
      <c r="C58" s="577" t="str">
        <f>IF(COUNTIF(K58:AH58,"X")&gt;0,$BB$58,IF(COUNTIF(K58:AH58,"XX")&gt;0,$BD$58,IF(COUNTIF(K58:AH58,"XXX")&gt;0,$BF$58,"")))</f>
        <v/>
      </c>
      <c r="D58" s="578"/>
      <c r="E58" s="578"/>
      <c r="F58" s="578"/>
      <c r="G58" s="578"/>
      <c r="H58" s="578"/>
      <c r="I58" s="579"/>
      <c r="J58" s="305"/>
      <c r="K58" s="117" t="str">
        <f>IF(AND(OR(K54="O",K56="O"),OR(K44&lt;&gt;"",K50&lt;&gt;"",K59="O")),"XXX",
IF(AND(K59="O",OR(AND(K43&lt;&gt;"",K49&lt;&gt;""),K44&lt;&gt;"",K46&lt;&gt;"",K50&lt;&gt;"",K52&lt;&gt;"",K54&lt;&gt;"",K56&lt;&gt;"")),"XXX",
IF(COUNTA(K43:K44,K46,K49:K50,K52,K54,K56,K59)&gt;3,"XXX",
IF(K32="O","",
IF(AND(OR(バルブ!$R$22="B",バルブ!$R$22="H"),K54="",COUNTA(K43:K44,K46,K49:K50,K52,K56,K59)&gt;0),"X","")))))</f>
        <v/>
      </c>
      <c r="L58" s="117" t="str">
        <f>IF(AND(OR(L54="O",L56="O"),OR(L44&lt;&gt;"",L50&lt;&gt;"",L59="O")),"XXX",
IF(AND(L59="O",OR(AND(L43&lt;&gt;"",L49&lt;&gt;""),L44&lt;&gt;"",L46&lt;&gt;"",L50&lt;&gt;"",L52&lt;&gt;"",L54&lt;&gt;"",L56&lt;&gt;"")),"XXX",
IF(COUNTA(L43:L44,L46,L49:L50,L52,L54,L56,L59)&gt;3,"XXX",
IF(L32="O","",
IF(AND(OR(バルブ!$R$22="B",バルブ!$R$22="H"),L54="",COUNTA(L43:L44,L46,L49:L50,L52,L56,L59)&gt;0),"X","")))))</f>
        <v/>
      </c>
      <c r="M58" s="117" t="str">
        <f>IF(AND(OR(M54="O",M56="O"),OR(M44&lt;&gt;"",M50&lt;&gt;"",M59="O")),"XXX",
IF(AND(M59="O",OR(AND(M43&lt;&gt;"",M49&lt;&gt;""),M44&lt;&gt;"",M46&lt;&gt;"",M50&lt;&gt;"",M52&lt;&gt;"",M54&lt;&gt;"",M56&lt;&gt;"")),"XXX",
IF(COUNTA(M43:M44,M46,M49:M50,M52,M54,M56,M59)&gt;3,"XXX",
IF(M32="O","",
IF(AND(OR(バルブ!$R$22="B",バルブ!$R$22="H"),M54="",COUNTA(M43:M44,M46,M49:M50,M52,M56,M59)&gt;0),"X","")))))</f>
        <v/>
      </c>
      <c r="N58" s="117" t="str">
        <f>IF(AND(OR(N54="O",N56="O"),OR(N44&lt;&gt;"",N50&lt;&gt;"",N59="O")),"XXX",
IF(AND(N59="O",OR(AND(N43&lt;&gt;"",N49&lt;&gt;""),N44&lt;&gt;"",N46&lt;&gt;"",N50&lt;&gt;"",N52&lt;&gt;"",N54&lt;&gt;"",N56&lt;&gt;"")),"XXX",
IF(COUNTA(N43:N44,N46,N49:N50,N52,N54,N56,N59)&gt;3,"XXX",
IF(N32="O","",
IF(AND(OR(バルブ!$R$22="B",バルブ!$R$22="H"),N54="",COUNTA(N43:N44,N46,N49:N50,N52,N56,N59)&gt;0),"X","")))))</f>
        <v/>
      </c>
      <c r="O58" s="117" t="str">
        <f>IF(AND(OR(O54="O",O56="O"),OR(O44&lt;&gt;"",O50&lt;&gt;"",O59="O")),"XXX",
IF(AND(O59="O",OR(AND(O43&lt;&gt;"",O49&lt;&gt;""),O44&lt;&gt;"",O46&lt;&gt;"",O50&lt;&gt;"",O52&lt;&gt;"",O54&lt;&gt;"",O56&lt;&gt;"")),"XXX",
IF(COUNTA(O43:O44,O46,O49:O50,O52,O54,O56,O59)&gt;3,"XXX",
IF(O32="O","",
IF(AND(OR(バルブ!$R$22="B",バルブ!$R$22="H"),O54="",COUNTA(O43:O44,O46,O49:O50,O52,O56,O59)&gt;0),"X","")))))</f>
        <v/>
      </c>
      <c r="P58" s="117" t="str">
        <f>IF(AND(OR(P54="O",P56="O"),OR(P44&lt;&gt;"",P50&lt;&gt;"",P59="O")),"XXX",
IF(AND(P59="O",OR(AND(P43&lt;&gt;"",P49&lt;&gt;""),P44&lt;&gt;"",P46&lt;&gt;"",P50&lt;&gt;"",P52&lt;&gt;"",P54&lt;&gt;"",P56&lt;&gt;"")),"XXX",
IF(COUNTA(P43:P44,P46,P49:P50,P52,P54,P56,P59)&gt;3,"XXX",
IF(P32="O","",
IF(AND(OR(バルブ!$R$22="B",バルブ!$R$22="H"),P54="",COUNTA(P43:P44,P46,P49:P50,P52,P56,P59)&gt;0),"X","")))))</f>
        <v/>
      </c>
      <c r="Q58" s="117" t="str">
        <f>IF(AND(OR(Q54="O",Q56="O"),OR(Q44&lt;&gt;"",Q50&lt;&gt;"",Q59="O")),"XXX",
IF(AND(Q59="O",OR(AND(Q43&lt;&gt;"",Q49&lt;&gt;""),Q44&lt;&gt;"",Q46&lt;&gt;"",Q50&lt;&gt;"",Q52&lt;&gt;"",Q54&lt;&gt;"",Q56&lt;&gt;"")),"XXX",
IF(COUNTA(Q43:Q44,Q46,Q49:Q50,Q52,Q54,Q56,Q59)&gt;3,"XXX",
IF(Q32="O","",
IF(AND(OR(バルブ!$R$22="B",バルブ!$R$22="H"),Q54="",COUNTA(Q43:Q44,Q46,Q49:Q50,Q52,Q56,Q59)&gt;0),"X","")))))</f>
        <v/>
      </c>
      <c r="R58" s="117" t="str">
        <f>IF(AND(OR(R54="O",R56="O"),OR(R44&lt;&gt;"",R50&lt;&gt;"",R59="O")),"XXX",
IF(AND(R59="O",OR(AND(R43&lt;&gt;"",R49&lt;&gt;""),R44&lt;&gt;"",R46&lt;&gt;"",R50&lt;&gt;"",R52&lt;&gt;"",R54&lt;&gt;"",R56&lt;&gt;"")),"XXX",
IF(COUNTA(R43:R44,R46,R49:R50,R52,R54,R56,R59)&gt;3,"XXX",
IF(R32="O","",
IF(AND(OR(バルブ!$R$22="B",バルブ!$R$22="H"),R54="",COUNTA(R43:R44,R46,R49:R50,R52,R56,R59)&gt;0),"X","")))))</f>
        <v/>
      </c>
      <c r="S58" s="117" t="str">
        <f>IF(AND(OR(S54="O",S56="O"),OR(S44&lt;&gt;"",S50&lt;&gt;"",S59="O")),"XXX",
IF(AND(S59="O",OR(AND(S43&lt;&gt;"",S49&lt;&gt;""),S44&lt;&gt;"",S46&lt;&gt;"",S50&lt;&gt;"",S52&lt;&gt;"",S54&lt;&gt;"",S56&lt;&gt;"")),"XXX",
IF(COUNTA(S43:S44,S46,S49:S50,S52,S54,S56,S59)&gt;3,"XXX",
IF(S32="O","",
IF(AND(OR(バルブ!$R$22="B",バルブ!$R$22="H"),S54="",COUNTA(S43:S44,S46,S49:S50,S52,S56,S59)&gt;0),"X","")))))</f>
        <v/>
      </c>
      <c r="T58" s="117" t="str">
        <f>IF(AND(OR(T54="O",T56="O"),OR(T44&lt;&gt;"",T50&lt;&gt;"",T59="O")),"XXX",
IF(AND(T59="O",OR(AND(T43&lt;&gt;"",T49&lt;&gt;""),T44&lt;&gt;"",T46&lt;&gt;"",T50&lt;&gt;"",T52&lt;&gt;"",T54&lt;&gt;"",T56&lt;&gt;"")),"XXX",
IF(COUNTA(T43:T44,T46,T49:T50,T52,T54,T56,T59)&gt;3,"XXX",
IF(T32="O","",
IF(AND(OR(バルブ!$R$22="B",バルブ!$R$22="H"),T54="",COUNTA(T43:T44,T46,T49:T50,T52,T56,T59)&gt;0),"X","")))))</f>
        <v/>
      </c>
      <c r="U58" s="117" t="str">
        <f>IF(AND(OR(U54="O",U56="O"),OR(U44&lt;&gt;"",U50&lt;&gt;"",U59="O")),"XXX",
IF(AND(U59="O",OR(AND(U43&lt;&gt;"",U49&lt;&gt;""),U44&lt;&gt;"",U46&lt;&gt;"",U50&lt;&gt;"",U52&lt;&gt;"",U54&lt;&gt;"",U56&lt;&gt;"")),"XXX",
IF(COUNTA(U43:U44,U46,U49:U50,U52,U54,U56,U59)&gt;3,"XXX",
IF(U32="O","",
IF(AND(OR(バルブ!$R$22="B",バルブ!$R$22="H"),U54="",COUNTA(U43:U44,U46,U49:U50,U52,U56,U59)&gt;0),"X","")))))</f>
        <v/>
      </c>
      <c r="V58" s="117" t="str">
        <f>IF(AND(OR(V54="O",V56="O"),OR(V44&lt;&gt;"",V50&lt;&gt;"",V59="O")),"XXX",
IF(AND(V59="O",OR(AND(V43&lt;&gt;"",V49&lt;&gt;""),V44&lt;&gt;"",V46&lt;&gt;"",V50&lt;&gt;"",V52&lt;&gt;"",V54&lt;&gt;"",V56&lt;&gt;"")),"XXX",
IF(COUNTA(V43:V44,V46,V49:V50,V52,V54,V56,V59)&gt;3,"XXX",
IF(V32="O","",
IF(AND(OR(バルブ!$R$22="B",バルブ!$R$22="H"),V54="",COUNTA(V43:V44,V46,V49:V50,V52,V56,V59)&gt;0),"X","")))))</f>
        <v/>
      </c>
      <c r="W58" s="117" t="str">
        <f>IF(AND(OR(W54="O",W56="O"),OR(W44&lt;&gt;"",W50&lt;&gt;"",W59="O")),"XXX",
IF(AND(W59="O",OR(AND(W43&lt;&gt;"",W49&lt;&gt;""),W44&lt;&gt;"",W46&lt;&gt;"",W50&lt;&gt;"",W52&lt;&gt;"",W54&lt;&gt;"",W56&lt;&gt;"")),"XXX",
IF(COUNTA(W43:W44,W46,W49:W50,W52,W54,W56,W59)&gt;3,"XXX",
IF(W32="O","",
IF(AND(OR(バルブ!$R$22="B",バルブ!$R$22="H"),W54="",COUNTA(W43:W44,W46,W49:W50,W52,W56,W59)&gt;0),"X","")))))</f>
        <v/>
      </c>
      <c r="X58" s="117" t="str">
        <f>IF(AND(OR(X54="O",X56="O"),OR(X44&lt;&gt;"",X50&lt;&gt;"",X59="O")),"XXX",
IF(AND(X59="O",OR(AND(X43&lt;&gt;"",X49&lt;&gt;""),X44&lt;&gt;"",X46&lt;&gt;"",X50&lt;&gt;"",X52&lt;&gt;"",X54&lt;&gt;"",X56&lt;&gt;"")),"XXX",
IF(COUNTA(X43:X44,X46,X49:X50,X52,X54,X56,X59)&gt;3,"XXX",
IF(X32="O","",
IF(AND(OR(バルブ!$R$22="B",バルブ!$R$22="H"),X54="",COUNTA(X43:X44,X46,X49:X50,X52,X56,X59)&gt;0),"X","")))))</f>
        <v/>
      </c>
      <c r="Y58" s="117" t="str">
        <f>IF(AND(OR(Y54="O",Y56="O"),OR(Y44&lt;&gt;"",Y50&lt;&gt;"",Y59="O")),"XXX",
IF(AND(Y59="O",OR(AND(Y43&lt;&gt;"",Y49&lt;&gt;""),Y44&lt;&gt;"",Y46&lt;&gt;"",Y50&lt;&gt;"",Y52&lt;&gt;"",Y54&lt;&gt;"",Y56&lt;&gt;"")),"XXX",
IF(COUNTA(Y43:Y44,Y46,Y49:Y50,Y52,Y54,Y56,Y59)&gt;3,"XXX",
IF(Y32="O","",
IF(AND(OR(バルブ!$R$22="B",バルブ!$R$22="H"),Y54="",COUNTA(Y43:Y44,Y46,Y49:Y50,Y52,Y56,Y59)&gt;0),"X","")))))</f>
        <v/>
      </c>
      <c r="Z58" s="117" t="str">
        <f>IF(AND(OR(Z54="O",Z56="O"),OR(Z44&lt;&gt;"",Z50&lt;&gt;"",Z59="O")),"XXX",
IF(AND(Z59="O",OR(AND(Z43&lt;&gt;"",Z49&lt;&gt;""),Z44&lt;&gt;"",Z46&lt;&gt;"",Z50&lt;&gt;"",Z52&lt;&gt;"",Z54&lt;&gt;"",Z56&lt;&gt;"")),"XXX",
IF(COUNTA(Z43:Z44,Z46,Z49:Z50,Z52,Z54,Z56,Z59)&gt;3,"XXX",
IF(Z32="O","",
IF(AND(OR(バルブ!$R$22="B",バルブ!$R$22="H"),Z54="",COUNTA(Z43:Z44,Z46,Z49:Z50,Z52,Z56,Z59)&gt;0),"X","")))))</f>
        <v/>
      </c>
      <c r="AA58" s="117"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17"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17"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17"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17"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17"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17"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17"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5"/>
      <c r="AJ58" s="577" t="str">
        <f>IF(COUNTIF(K58:AH58,"X")&gt;0,$BC$58,"")</f>
        <v/>
      </c>
      <c r="AK58" s="578"/>
      <c r="AL58" s="578"/>
      <c r="AM58" s="578"/>
      <c r="AN58" s="578"/>
      <c r="AO58" s="747"/>
      <c r="AP58" s="301"/>
      <c r="BB58" s="220" t="s">
        <v>334</v>
      </c>
      <c r="BC58" s="220" t="s">
        <v>887</v>
      </c>
      <c r="BD58" s="371" t="s">
        <v>900</v>
      </c>
      <c r="BF58" s="371" t="s">
        <v>901</v>
      </c>
      <c r="CI58" s="67">
        <v>11</v>
      </c>
      <c r="CJ58" s="67" t="s">
        <v>747</v>
      </c>
      <c r="CK58" s="120"/>
      <c r="CL58" s="120"/>
      <c r="CM58" s="120" t="str">
        <f t="shared" si="17"/>
        <v/>
      </c>
      <c r="CN58" s="120"/>
      <c r="CO58" s="120"/>
      <c r="CP58" s="120"/>
    </row>
    <row r="59" spans="2:94" ht="15" customHeight="1" x14ac:dyDescent="0.2">
      <c r="B59" s="488"/>
      <c r="C59" s="475" t="s">
        <v>568</v>
      </c>
      <c r="D59" s="569"/>
      <c r="E59" s="569"/>
      <c r="F59" s="569"/>
      <c r="G59" s="569"/>
      <c r="H59" s="569"/>
      <c r="I59" s="570"/>
      <c r="J59" s="334"/>
      <c r="K59" s="335"/>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7"/>
      <c r="AI59" s="334"/>
      <c r="AJ59" s="557" t="s">
        <v>696</v>
      </c>
      <c r="AK59" s="719"/>
      <c r="AL59" s="719"/>
      <c r="AM59" s="719"/>
      <c r="AN59" s="719"/>
      <c r="AO59" s="720"/>
      <c r="AP59" s="338" t="str">
        <f>IF(COUNTA(K59:AH59)=0,"",COUNTA(K59:AH59))</f>
        <v/>
      </c>
      <c r="BQ59" s="67" t="s">
        <v>316</v>
      </c>
      <c r="CI59" s="67">
        <v>12</v>
      </c>
      <c r="CJ59" s="67" t="s">
        <v>748</v>
      </c>
      <c r="CK59" s="120"/>
      <c r="CL59" s="120"/>
      <c r="CM59" s="120" t="str">
        <f t="shared" si="17"/>
        <v/>
      </c>
      <c r="CN59" s="120"/>
      <c r="CO59" s="120"/>
      <c r="CP59" s="120"/>
    </row>
    <row r="60" spans="2:94" ht="15" customHeight="1" x14ac:dyDescent="0.2">
      <c r="B60" s="488"/>
      <c r="C60" s="519" t="str">
        <f>IF(COUNTIF(K59:AH59,"O")&gt;0,BB60,"")</f>
        <v/>
      </c>
      <c r="D60" s="566"/>
      <c r="E60" s="566"/>
      <c r="F60" s="566"/>
      <c r="G60" s="566"/>
      <c r="H60" s="566"/>
      <c r="I60" s="567"/>
      <c r="J60" s="305"/>
      <c r="K60" s="306"/>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8"/>
      <c r="AI60" s="305"/>
      <c r="AJ60" s="721"/>
      <c r="AK60" s="723"/>
      <c r="AL60" s="723"/>
      <c r="AM60" s="723"/>
      <c r="AN60" s="723"/>
      <c r="AO60" s="724"/>
      <c r="AP60" s="288"/>
      <c r="BB60" s="220" t="s">
        <v>569</v>
      </c>
      <c r="BQ60" s="67" t="s">
        <v>888</v>
      </c>
      <c r="BR60" s="384" t="s">
        <v>889</v>
      </c>
      <c r="BS60" s="67" t="s">
        <v>890</v>
      </c>
      <c r="BV60" s="384"/>
      <c r="CI60" s="67">
        <v>13</v>
      </c>
      <c r="CJ60" s="67" t="s">
        <v>749</v>
      </c>
      <c r="CK60" s="120"/>
      <c r="CL60" s="120"/>
      <c r="CM60" s="120" t="str">
        <f t="shared" si="17"/>
        <v/>
      </c>
      <c r="CN60" s="120"/>
      <c r="CO60" s="120"/>
      <c r="CP60" s="120"/>
    </row>
    <row r="61" spans="2:94" ht="12" customHeight="1" x14ac:dyDescent="0.2">
      <c r="B61" s="488"/>
      <c r="C61" s="498"/>
      <c r="D61" s="550"/>
      <c r="E61" s="550"/>
      <c r="F61" s="550"/>
      <c r="G61" s="550"/>
      <c r="H61" s="550"/>
      <c r="I61" s="568"/>
      <c r="J61" s="309"/>
      <c r="K61" s="310" t="str">
        <f>IF(AND(K59&lt;&gt;"",K64&lt;&gt;"X"),$BB$62,"")</f>
        <v/>
      </c>
      <c r="L61" s="311" t="str">
        <f t="shared" ref="L61:AH61" si="19">IF(AND(L59&lt;&gt;"",L64&lt;&gt;"X"),$BB$62,"")</f>
        <v/>
      </c>
      <c r="M61" s="311" t="str">
        <f t="shared" si="19"/>
        <v/>
      </c>
      <c r="N61" s="311" t="str">
        <f t="shared" si="19"/>
        <v/>
      </c>
      <c r="O61" s="311" t="str">
        <f t="shared" si="19"/>
        <v/>
      </c>
      <c r="P61" s="311" t="str">
        <f t="shared" si="19"/>
        <v/>
      </c>
      <c r="Q61" s="311" t="str">
        <f t="shared" si="19"/>
        <v/>
      </c>
      <c r="R61" s="311" t="str">
        <f t="shared" si="19"/>
        <v/>
      </c>
      <c r="S61" s="311" t="str">
        <f t="shared" si="19"/>
        <v/>
      </c>
      <c r="T61" s="311" t="str">
        <f t="shared" si="19"/>
        <v/>
      </c>
      <c r="U61" s="311" t="str">
        <f t="shared" si="19"/>
        <v/>
      </c>
      <c r="V61" s="311" t="str">
        <f t="shared" si="19"/>
        <v/>
      </c>
      <c r="W61" s="311" t="str">
        <f t="shared" si="19"/>
        <v/>
      </c>
      <c r="X61" s="311" t="str">
        <f t="shared" si="19"/>
        <v/>
      </c>
      <c r="Y61" s="311" t="str">
        <f t="shared" si="19"/>
        <v/>
      </c>
      <c r="Z61" s="311" t="str">
        <f t="shared" si="19"/>
        <v/>
      </c>
      <c r="AA61" s="311" t="str">
        <f t="shared" si="19"/>
        <v/>
      </c>
      <c r="AB61" s="311" t="str">
        <f t="shared" si="19"/>
        <v/>
      </c>
      <c r="AC61" s="311" t="str">
        <f t="shared" si="19"/>
        <v/>
      </c>
      <c r="AD61" s="311" t="str">
        <f t="shared" si="19"/>
        <v/>
      </c>
      <c r="AE61" s="311" t="str">
        <f t="shared" si="19"/>
        <v/>
      </c>
      <c r="AF61" s="311" t="str">
        <f t="shared" si="19"/>
        <v/>
      </c>
      <c r="AG61" s="311" t="str">
        <f t="shared" si="19"/>
        <v/>
      </c>
      <c r="AH61" s="312" t="str">
        <f t="shared" si="19"/>
        <v/>
      </c>
      <c r="AI61" s="309"/>
      <c r="AJ61" s="549"/>
      <c r="AK61" s="531"/>
      <c r="AL61" s="531"/>
      <c r="AM61" s="531"/>
      <c r="AN61" s="531"/>
      <c r="AO61" s="532"/>
      <c r="AP61" s="313"/>
      <c r="BB61" s="220" t="s">
        <v>570</v>
      </c>
      <c r="BR61" s="384"/>
      <c r="BV61" s="384"/>
      <c r="CI61" s="67">
        <v>14</v>
      </c>
      <c r="CJ61" s="67" t="s">
        <v>750</v>
      </c>
      <c r="CK61" s="120"/>
      <c r="CL61" s="120"/>
      <c r="CM61" s="120" t="str">
        <f t="shared" si="17"/>
        <v/>
      </c>
      <c r="CN61" s="120"/>
      <c r="CO61" s="120"/>
      <c r="CP61" s="120"/>
    </row>
    <row r="62" spans="2:94" ht="15" customHeight="1" x14ac:dyDescent="0.2">
      <c r="B62" s="488"/>
      <c r="C62" s="588" t="str">
        <f>IF(COUNTIF(K59:AH59,"O")&gt;0,BC62,"")</f>
        <v/>
      </c>
      <c r="D62" s="593"/>
      <c r="E62" s="593"/>
      <c r="F62" s="593"/>
      <c r="G62" s="593"/>
      <c r="H62" s="593"/>
      <c r="I62" s="594"/>
      <c r="J62" s="305"/>
      <c r="K62" s="314"/>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6"/>
      <c r="AI62" s="305"/>
      <c r="AJ62" s="721"/>
      <c r="AK62" s="723"/>
      <c r="AL62" s="723"/>
      <c r="AM62" s="723"/>
      <c r="AN62" s="723"/>
      <c r="AO62" s="724"/>
      <c r="AP62" s="288"/>
      <c r="BB62" s="67" t="s">
        <v>571</v>
      </c>
      <c r="BC62" s="67" t="s">
        <v>572</v>
      </c>
      <c r="BD62" s="2"/>
      <c r="BE62" s="2"/>
      <c r="BF62" s="2"/>
      <c r="BG62" s="2"/>
      <c r="BH62" s="2"/>
      <c r="BI62" s="2"/>
      <c r="BQ62" s="67" t="s">
        <v>891</v>
      </c>
      <c r="BR62" s="67" t="s">
        <v>892</v>
      </c>
      <c r="BS62" s="67" t="s">
        <v>893</v>
      </c>
      <c r="CK62" s="120"/>
      <c r="CL62" s="120"/>
      <c r="CM62" s="120"/>
      <c r="CN62" s="120"/>
      <c r="CO62" s="120"/>
      <c r="CP62" s="120"/>
    </row>
    <row r="63" spans="2:94" ht="12" customHeight="1" x14ac:dyDescent="0.2">
      <c r="B63" s="488"/>
      <c r="C63" s="498"/>
      <c r="D63" s="550"/>
      <c r="E63" s="550"/>
      <c r="F63" s="550"/>
      <c r="G63" s="550"/>
      <c r="H63" s="550"/>
      <c r="I63" s="568"/>
      <c r="J63" s="309"/>
      <c r="K63" s="310" t="str">
        <f>IF(AND(K59&lt;&gt;"",K64&lt;&gt;"X"),$BC$63,"")</f>
        <v/>
      </c>
      <c r="L63" s="311" t="str">
        <f t="shared" ref="L63:AH63" si="20">IF(AND(L59&lt;&gt;"",L64&lt;&gt;"X"),$BC$63,"")</f>
        <v/>
      </c>
      <c r="M63" s="311" t="str">
        <f t="shared" si="20"/>
        <v/>
      </c>
      <c r="N63" s="311" t="str">
        <f t="shared" si="20"/>
        <v/>
      </c>
      <c r="O63" s="311" t="str">
        <f t="shared" si="20"/>
        <v/>
      </c>
      <c r="P63" s="311" t="str">
        <f t="shared" si="20"/>
        <v/>
      </c>
      <c r="Q63" s="311" t="str">
        <f t="shared" si="20"/>
        <v/>
      </c>
      <c r="R63" s="311" t="str">
        <f t="shared" si="20"/>
        <v/>
      </c>
      <c r="S63" s="311" t="str">
        <f t="shared" si="20"/>
        <v/>
      </c>
      <c r="T63" s="311" t="str">
        <f t="shared" si="20"/>
        <v/>
      </c>
      <c r="U63" s="311" t="str">
        <f t="shared" si="20"/>
        <v/>
      </c>
      <c r="V63" s="311" t="str">
        <f t="shared" si="20"/>
        <v/>
      </c>
      <c r="W63" s="311" t="str">
        <f t="shared" si="20"/>
        <v/>
      </c>
      <c r="X63" s="311" t="str">
        <f t="shared" si="20"/>
        <v/>
      </c>
      <c r="Y63" s="311" t="str">
        <f t="shared" si="20"/>
        <v/>
      </c>
      <c r="Z63" s="311" t="str">
        <f t="shared" si="20"/>
        <v/>
      </c>
      <c r="AA63" s="311" t="str">
        <f t="shared" si="20"/>
        <v/>
      </c>
      <c r="AB63" s="311" t="str">
        <f t="shared" si="20"/>
        <v/>
      </c>
      <c r="AC63" s="311" t="str">
        <f t="shared" si="20"/>
        <v/>
      </c>
      <c r="AD63" s="311" t="str">
        <f t="shared" si="20"/>
        <v/>
      </c>
      <c r="AE63" s="311" t="str">
        <f t="shared" si="20"/>
        <v/>
      </c>
      <c r="AF63" s="311" t="str">
        <f t="shared" si="20"/>
        <v/>
      </c>
      <c r="AG63" s="311" t="str">
        <f t="shared" si="20"/>
        <v/>
      </c>
      <c r="AH63" s="312" t="str">
        <f t="shared" si="20"/>
        <v/>
      </c>
      <c r="AI63" s="309"/>
      <c r="AJ63" s="549"/>
      <c r="AK63" s="550"/>
      <c r="AL63" s="550"/>
      <c r="AM63" s="550"/>
      <c r="AN63" s="550"/>
      <c r="AO63" s="551"/>
      <c r="AP63" s="313"/>
      <c r="BB63" s="220" t="s">
        <v>573</v>
      </c>
      <c r="BC63" s="67" t="s">
        <v>571</v>
      </c>
      <c r="CI63" s="67">
        <v>16</v>
      </c>
      <c r="CJ63" s="67" t="s">
        <v>751</v>
      </c>
      <c r="CK63" s="120"/>
      <c r="CL63" s="120"/>
      <c r="CM63" s="120" t="str">
        <f t="shared" si="17"/>
        <v/>
      </c>
      <c r="CN63" s="120"/>
      <c r="CO63" s="120"/>
      <c r="CP63" s="120"/>
    </row>
    <row r="64" spans="2:94" ht="12" customHeight="1" x14ac:dyDescent="0.2">
      <c r="B64" s="488"/>
      <c r="C64" s="574" t="str">
        <f>IF(COUNTIF(K64:AH64,"XX")&gt;0,$BB$64,IF(COUNTIF(K64:AH64,"XXX")&gt;0,$BC$64,IF(COUNTIF(K64:AH64,"X")&gt;0,$BD$64,"")))</f>
        <v/>
      </c>
      <c r="D64" s="575"/>
      <c r="E64" s="575"/>
      <c r="F64" s="575"/>
      <c r="G64" s="575"/>
      <c r="H64" s="575"/>
      <c r="I64" s="576"/>
      <c r="J64" s="289"/>
      <c r="K64" s="342" t="str">
        <f>IF(OR(AND(K59="O",OR(K32="O",K34="O",K37="O")),AND(バルブ!$R$7="10-",K59="O")),"X",IF(AND(K59="O",OR(K60="",K62="")),"XX",IF(AND(OR(K13=3,K13=5,K13="A",K13="B",K13="C"),OR(K62="A1",K62="B1")),"XXX","")))</f>
        <v/>
      </c>
      <c r="L64" s="342" t="str">
        <f>IF(OR(AND(L59="O",OR(L32="O",L34="O",L37="O")),AND(バルブ!$R$7="10-",L59="O")),"X",IF(AND(L59="O",OR(L60="",L62="")),"XX",IF(AND(OR(L13=3,L13=5,L13="A",L13="B",L13="C"),OR(L62="A1",L62="B1")),"XXX","")))</f>
        <v/>
      </c>
      <c r="M64" s="342" t="str">
        <f>IF(OR(AND(M59="O",OR(M32="O",M34="O",M37="O")),AND(バルブ!$R$7="10-",M59="O")),"X",IF(AND(M59="O",OR(M60="",M62="")),"XX",IF(AND(OR(M13=3,M13=5,M13="A",M13="B",M13="C"),OR(M62="A1",M62="B1")),"XXX","")))</f>
        <v/>
      </c>
      <c r="N64" s="342" t="str">
        <f>IF(OR(AND(N59="O",OR(N32="O",N34="O",N37="O")),AND(バルブ!$R$7="10-",N59="O")),"X",IF(AND(N59="O",OR(N60="",N62="")),"XX",IF(AND(OR(N13=3,N13=5,N13="A",N13="B",N13="C"),OR(N62="A1",N62="B1")),"XXX","")))</f>
        <v/>
      </c>
      <c r="O64" s="342" t="str">
        <f>IF(OR(AND(O59="O",OR(O32="O",O34="O",O37="O")),AND(バルブ!$R$7="10-",O59="O")),"X",IF(AND(O59="O",OR(O60="",O62="")),"XX",IF(AND(OR(O13=3,O13=5,O13="A",O13="B",O13="C"),OR(O62="A1",O62="B1")),"XXX","")))</f>
        <v/>
      </c>
      <c r="P64" s="342" t="str">
        <f>IF(OR(AND(P59="O",OR(P32="O",P34="O",P37="O")),AND(バルブ!$R$7="10-",P59="O")),"X",IF(AND(P59="O",OR(P60="",P62="")),"XX",IF(AND(OR(P13=3,P13=5,P13="A",P13="B",P13="C"),OR(P62="A1",P62="B1")),"XXX","")))</f>
        <v/>
      </c>
      <c r="Q64" s="342" t="str">
        <f>IF(OR(AND(Q59="O",OR(Q32="O",Q34="O",Q37="O")),AND(バルブ!$R$7="10-",Q59="O")),"X",IF(AND(Q59="O",OR(Q60="",Q62="")),"XX",IF(AND(OR(Q13=3,Q13=5,Q13="A",Q13="B",Q13="C"),OR(Q62="A1",Q62="B1")),"XXX","")))</f>
        <v/>
      </c>
      <c r="R64" s="342" t="str">
        <f>IF(OR(AND(R59="O",OR(R32="O",R34="O",R37="O")),AND(バルブ!$R$7="10-",R59="O")),"X",IF(AND(R59="O",OR(R60="",R62="")),"XX",IF(AND(OR(R13=3,R13=5,R13="A",R13="B",R13="C"),OR(R62="A1",R62="B1")),"XXX","")))</f>
        <v/>
      </c>
      <c r="S64" s="342" t="str">
        <f>IF(OR(AND(S59="O",OR(S32="O",S34="O",S37="O")),AND(バルブ!$R$7="10-",S59="O")),"X",IF(AND(S59="O",OR(S60="",S62="")),"XX",IF(AND(OR(S13=3,S13=5,S13="A",S13="B",S13="C"),OR(S62="A1",S62="B1")),"XXX","")))</f>
        <v/>
      </c>
      <c r="T64" s="342" t="str">
        <f>IF(OR(AND(T59="O",OR(T32="O",T34="O",T37="O")),AND(バルブ!$R$7="10-",T59="O")),"X",IF(AND(T59="O",OR(T60="",T62="")),"XX",IF(AND(OR(T13=3,T13=5,T13="A",T13="B",T13="C"),OR(T62="A1",T62="B1")),"XXX","")))</f>
        <v/>
      </c>
      <c r="U64" s="342" t="str">
        <f>IF(OR(AND(U59="O",OR(U32="O",U34="O",U37="O")),AND(バルブ!$R$7="10-",U59="O")),"X",IF(AND(U59="O",OR(U60="",U62="")),"XX",IF(AND(OR(U13=3,U13=5,U13="A",U13="B",U13="C"),OR(U62="A1",U62="B1")),"XXX","")))</f>
        <v/>
      </c>
      <c r="V64" s="342" t="str">
        <f>IF(OR(AND(V59="O",OR(V32="O",V34="O",V37="O")),AND(バルブ!$R$7="10-",V59="O")),"X",IF(AND(V59="O",OR(V60="",V62="")),"XX",IF(AND(OR(V13=3,V13=5,V13="A",V13="B",V13="C"),OR(V62="A1",V62="B1")),"XXX","")))</f>
        <v/>
      </c>
      <c r="W64" s="342" t="str">
        <f>IF(OR(AND(W59="O",OR(W32="O",W34="O",W37="O")),AND(バルブ!$R$7="10-",W59="O")),"X",IF(AND(W59="O",OR(W60="",W62="")),"XX",IF(AND(OR(W13=3,W13=5,W13="A",W13="B",W13="C"),OR(W62="A1",W62="B1")),"XXX","")))</f>
        <v/>
      </c>
      <c r="X64" s="342" t="str">
        <f>IF(OR(AND(X59="O",OR(X32="O",X34="O",X37="O")),AND(バルブ!$R$7="10-",X59="O")),"X",IF(AND(X59="O",OR(X60="",X62="")),"XX",IF(AND(OR(X13=3,X13=5,X13="A",X13="B",X13="C"),OR(X62="A1",X62="B1")),"XXX","")))</f>
        <v/>
      </c>
      <c r="Y64" s="342" t="str">
        <f>IF(OR(AND(Y59="O",OR(Y32="O",Y34="O",Y37="O")),AND(バルブ!$R$7="10-",Y59="O")),"X",IF(AND(Y59="O",OR(Y60="",Y62="")),"XX",IF(AND(OR(Y13=3,Y13=5,Y13="A",Y13="B",Y13="C"),OR(Y62="A1",Y62="B1")),"XXX","")))</f>
        <v/>
      </c>
      <c r="Z64" s="342" t="str">
        <f>IF(OR(AND(Z59="O",OR(Z32="O",Z34="O",Z37="O")),AND(バルブ!$R$7="10-",Z59="O")),"X",IF(AND(Z59="O",OR(Z60="",Z62="")),"XX",IF(AND(OR(Z13=3,Z13=5,Z13="A",Z13="B",Z13="C"),OR(Z62="A1",Z62="B1")),"XXX","")))</f>
        <v/>
      </c>
      <c r="AA64" s="342" t="str">
        <f>IF(OR(AND(AA59="O",OR(AA32="O",AA34="O",AA37="O")),AND(バルブ!$R$7="10-",AA59="O")),"X",IF(AND(AA59="O",OR(AA60="",AA62="")),"XX",IF(AND(OR(AA13=3,AA13=5,AA13="A",AA13="B",AA13="C"),OR(AA62="A1",AA62="B1")),"XXX","")))</f>
        <v/>
      </c>
      <c r="AB64" s="342" t="str">
        <f>IF(OR(AND(AB59="O",OR(AB32="O",AB34="O",AB37="O")),AND(バルブ!$R$7="10-",AB59="O")),"X",IF(AND(AB59="O",OR(AB60="",AB62="")),"XX",IF(AND(OR(AB13=3,AB13=5,AB13="A",AB13="B",AB13="C"),OR(AB62="A1",AB62="B1")),"XXX","")))</f>
        <v/>
      </c>
      <c r="AC64" s="342" t="str">
        <f>IF(OR(AND(AC59="O",OR(AC32="O",AC34="O",AC37="O")),AND(バルブ!$R$7="10-",AC59="O")),"X",IF(AND(AC59="O",OR(AC60="",AC62="")),"XX",IF(AND(OR(AC13=3,AC13=5,AC13="A",AC13="B",AC13="C"),OR(AC62="A1",AC62="B1")),"XXX","")))</f>
        <v/>
      </c>
      <c r="AD64" s="342" t="str">
        <f>IF(OR(AND(AD59="O",OR(AD32="O",AD34="O",AD37="O")),AND(バルブ!$R$7="10-",AD59="O")),"X",IF(AND(AD59="O",OR(AD60="",AD62="")),"XX",IF(AND(OR(AD13=3,AD13=5,AD13="A",AD13="B",AD13="C"),OR(AD62="A1",AD62="B1")),"XXX","")))</f>
        <v/>
      </c>
      <c r="AE64" s="342" t="str">
        <f>IF(OR(AND(AE59="O",OR(AE32="O",AE34="O",AE37="O")),AND(バルブ!$R$7="10-",AE59="O")),"X",IF(AND(AE59="O",OR(AE60="",AE62="")),"XX",IF(AND(OR(AE13=3,AE13=5,AE13="A",AE13="B",AE13="C"),OR(AE62="A1",AE62="B1")),"XXX","")))</f>
        <v/>
      </c>
      <c r="AF64" s="342" t="str">
        <f>IF(OR(AND(AF59="O",OR(AF32="O",AF34="O",AF37="O")),AND(バルブ!$R$7="10-",AF59="O")),"X",IF(AND(AF59="O",OR(AF60="",AF62="")),"XX",IF(AND(OR(AF13=3,AF13=5,AF13="A",AF13="B",AF13="C"),OR(AF62="A1",AF62="B1")),"XXX","")))</f>
        <v/>
      </c>
      <c r="AG64" s="342" t="str">
        <f>IF(OR(AND(AG59="O",OR(AG32="O",AG34="O",AG37="O")),AND(バルブ!$R$7="10-",AG59="O")),"X",IF(AND(AG59="O",OR(AG60="",AG62="")),"XX",IF(AND(OR(AG13=3,AG13=5,AG13="A",AG13="B",AG13="C"),OR(AG62="A1",AG62="B1")),"XXX","")))</f>
        <v/>
      </c>
      <c r="AH64" s="342" t="str">
        <f>IF(OR(AND(AH59="O",OR(AH32="O",AH34="O",AH37="O")),AND(バルブ!$R$7="10-",AH59="O")),"X",IF(AND(AH59="O",OR(AH60="",AH62="")),"XX",IF(AND(OR(AH13=3,AH13=5,AH13="A",AH13="B",AH13="C"),OR(AH62="A1",AH62="B1")),"XXX","")))</f>
        <v/>
      </c>
      <c r="AI64" s="305"/>
      <c r="AJ64" s="652"/>
      <c r="AK64" s="653"/>
      <c r="AL64" s="653"/>
      <c r="AM64" s="653"/>
      <c r="AN64" s="653"/>
      <c r="AO64" s="654"/>
      <c r="AP64" s="291"/>
      <c r="BB64" s="220" t="s">
        <v>574</v>
      </c>
      <c r="BC64" s="220" t="s">
        <v>575</v>
      </c>
      <c r="BD64" s="220" t="s">
        <v>576</v>
      </c>
      <c r="CI64" s="67">
        <v>17</v>
      </c>
      <c r="CJ64" s="67" t="s">
        <v>752</v>
      </c>
      <c r="CK64" s="120"/>
      <c r="CL64" s="120"/>
      <c r="CM64" s="120" t="str">
        <f t="shared" si="17"/>
        <v/>
      </c>
      <c r="CN64" s="120"/>
      <c r="CO64" s="120"/>
      <c r="CP64" s="120"/>
    </row>
    <row r="65" spans="1:94" ht="12" customHeight="1" x14ac:dyDescent="0.2">
      <c r="B65" s="488"/>
      <c r="C65" s="571" t="str">
        <f>C58</f>
        <v/>
      </c>
      <c r="D65" s="572"/>
      <c r="E65" s="572"/>
      <c r="F65" s="572"/>
      <c r="G65" s="572"/>
      <c r="H65" s="572"/>
      <c r="I65" s="573"/>
      <c r="J65" s="328"/>
      <c r="K65" s="329" t="str">
        <f>K58</f>
        <v/>
      </c>
      <c r="L65" s="330" t="str">
        <f t="shared" ref="L65:AH65" si="21">L58</f>
        <v/>
      </c>
      <c r="M65" s="330" t="str">
        <f t="shared" si="21"/>
        <v/>
      </c>
      <c r="N65" s="330" t="str">
        <f t="shared" si="21"/>
        <v/>
      </c>
      <c r="O65" s="330" t="str">
        <f t="shared" si="21"/>
        <v/>
      </c>
      <c r="P65" s="330" t="str">
        <f t="shared" si="21"/>
        <v/>
      </c>
      <c r="Q65" s="330" t="str">
        <f t="shared" si="21"/>
        <v/>
      </c>
      <c r="R65" s="330" t="str">
        <f t="shared" si="21"/>
        <v/>
      </c>
      <c r="S65" s="330" t="str">
        <f t="shared" si="21"/>
        <v/>
      </c>
      <c r="T65" s="330" t="str">
        <f t="shared" si="21"/>
        <v/>
      </c>
      <c r="U65" s="330" t="str">
        <f t="shared" si="21"/>
        <v/>
      </c>
      <c r="V65" s="330" t="str">
        <f t="shared" si="21"/>
        <v/>
      </c>
      <c r="W65" s="330" t="str">
        <f t="shared" si="21"/>
        <v/>
      </c>
      <c r="X65" s="330" t="str">
        <f t="shared" si="21"/>
        <v/>
      </c>
      <c r="Y65" s="330" t="str">
        <f t="shared" si="21"/>
        <v/>
      </c>
      <c r="Z65" s="330" t="str">
        <f t="shared" si="21"/>
        <v/>
      </c>
      <c r="AA65" s="330" t="str">
        <f t="shared" si="21"/>
        <v/>
      </c>
      <c r="AB65" s="330" t="str">
        <f t="shared" si="21"/>
        <v/>
      </c>
      <c r="AC65" s="330" t="str">
        <f t="shared" si="21"/>
        <v/>
      </c>
      <c r="AD65" s="330" t="str">
        <f t="shared" si="21"/>
        <v/>
      </c>
      <c r="AE65" s="330" t="str">
        <f t="shared" si="21"/>
        <v/>
      </c>
      <c r="AF65" s="330" t="str">
        <f t="shared" si="21"/>
        <v/>
      </c>
      <c r="AG65" s="330" t="str">
        <f t="shared" si="21"/>
        <v/>
      </c>
      <c r="AH65" s="331" t="str">
        <f t="shared" si="21"/>
        <v/>
      </c>
      <c r="AI65" s="328"/>
      <c r="AJ65" s="571" t="str">
        <f>AJ58</f>
        <v/>
      </c>
      <c r="AK65" s="572"/>
      <c r="AL65" s="572"/>
      <c r="AM65" s="572"/>
      <c r="AN65" s="572"/>
      <c r="AO65" s="748"/>
      <c r="AP65" s="332"/>
      <c r="CK65" s="120"/>
      <c r="CL65" s="120"/>
      <c r="CM65" s="120"/>
      <c r="CN65" s="120"/>
      <c r="CO65" s="120"/>
      <c r="CP65" s="120"/>
    </row>
    <row r="66" spans="1:94" ht="15" customHeight="1" x14ac:dyDescent="0.2">
      <c r="B66" s="488"/>
      <c r="C66" s="498" t="s">
        <v>199</v>
      </c>
      <c r="D66" s="499"/>
      <c r="E66" s="499"/>
      <c r="F66" s="499"/>
      <c r="G66" s="499"/>
      <c r="H66" s="499"/>
      <c r="I66" s="500"/>
      <c r="J66" s="377" t="s">
        <v>898</v>
      </c>
      <c r="K66" s="125"/>
      <c r="L66" s="125"/>
      <c r="M66" s="125"/>
      <c r="N66" s="125"/>
      <c r="O66" s="125"/>
      <c r="P66" s="125"/>
      <c r="Q66" s="125"/>
      <c r="R66" s="125"/>
      <c r="S66" s="125"/>
      <c r="T66" s="125"/>
      <c r="U66" s="125"/>
      <c r="V66" s="125"/>
      <c r="W66" s="125"/>
      <c r="X66" s="125"/>
      <c r="Y66" s="125"/>
      <c r="Z66" s="125"/>
      <c r="AA66" s="170"/>
      <c r="AB66" s="170"/>
      <c r="AC66" s="170"/>
      <c r="AD66" s="170"/>
      <c r="AE66" s="170"/>
      <c r="AF66" s="170"/>
      <c r="AG66" s="170"/>
      <c r="AH66" s="170"/>
      <c r="AI66" s="377" t="s">
        <v>898</v>
      </c>
      <c r="AJ66" s="531" t="s">
        <v>698</v>
      </c>
      <c r="AK66" s="531"/>
      <c r="AL66" s="531"/>
      <c r="AM66" s="531"/>
      <c r="AN66" s="531"/>
      <c r="AO66" s="532"/>
      <c r="AP66" s="320" t="str">
        <f>IF(COUNTA(K66:AH66)=0,"",COUNTA(K66:AH66))</f>
        <v/>
      </c>
      <c r="CI66" s="67">
        <v>18</v>
      </c>
      <c r="CJ66" s="67" t="s">
        <v>753</v>
      </c>
      <c r="CK66" s="120"/>
      <c r="CL66" s="120"/>
      <c r="CM66" s="120" t="str">
        <f t="shared" si="17"/>
        <v/>
      </c>
      <c r="CN66" s="120"/>
      <c r="CO66" s="120"/>
      <c r="CP66" s="120"/>
    </row>
    <row r="67" spans="1:94" ht="15" customHeight="1" x14ac:dyDescent="0.2">
      <c r="B67" s="488"/>
      <c r="C67" s="498" t="s">
        <v>598</v>
      </c>
      <c r="D67" s="499"/>
      <c r="E67" s="499"/>
      <c r="F67" s="499"/>
      <c r="G67" s="499"/>
      <c r="H67" s="499"/>
      <c r="I67" s="500"/>
      <c r="J67" s="395" t="str">
        <f>IF(AP67="","",IF(OR(AND(OR(ベース!R55="U",ベース!R55="D"),仕様書作成!AP67&gt;0),AND(ベース!$R$55="B",AP67&gt;1),AI92&gt;0),"X",""))</f>
        <v/>
      </c>
      <c r="K67" s="171"/>
      <c r="L67" s="171"/>
      <c r="M67" s="171"/>
      <c r="N67" s="171"/>
      <c r="O67" s="171"/>
      <c r="P67" s="171"/>
      <c r="Q67" s="171"/>
      <c r="R67" s="171"/>
      <c r="S67" s="171"/>
      <c r="T67" s="171"/>
      <c r="U67" s="171"/>
      <c r="V67" s="171"/>
      <c r="W67" s="171"/>
      <c r="X67" s="171"/>
      <c r="Y67" s="171"/>
      <c r="Z67" s="171"/>
      <c r="AA67" s="172"/>
      <c r="AB67" s="172"/>
      <c r="AC67" s="172"/>
      <c r="AD67" s="172"/>
      <c r="AE67" s="172"/>
      <c r="AF67" s="172"/>
      <c r="AG67" s="172"/>
      <c r="AH67" s="173"/>
      <c r="AI67" s="395" t="str">
        <f>IF(AP67="","",IF(OR(AND(OR(ベース!R55="U",ベース!R55="D"),仕様書作成!AP67&gt;0),AND(ベース!$R$55="B",AP67&gt;1),AI92&gt;0),"X",""))</f>
        <v/>
      </c>
      <c r="AJ67" s="531" t="s">
        <v>700</v>
      </c>
      <c r="AK67" s="531"/>
      <c r="AL67" s="531"/>
      <c r="AM67" s="531"/>
      <c r="AN67" s="531"/>
      <c r="AO67" s="532"/>
      <c r="AP67" s="320" t="str">
        <f>IF(COUNTA(K67:AH67)=0,"",COUNTA(K67:AH67))</f>
        <v/>
      </c>
      <c r="CI67" s="67">
        <v>19</v>
      </c>
      <c r="CJ67" s="67" t="s">
        <v>754</v>
      </c>
      <c r="CK67" s="120"/>
      <c r="CL67" s="120"/>
      <c r="CM67" s="120" t="str">
        <f t="shared" si="17"/>
        <v/>
      </c>
      <c r="CN67" s="120"/>
      <c r="CO67" s="120"/>
      <c r="CP67" s="120"/>
    </row>
    <row r="68" spans="1:94" ht="15" customHeight="1" x14ac:dyDescent="0.2">
      <c r="B68" s="488"/>
      <c r="C68" s="481" t="s">
        <v>200</v>
      </c>
      <c r="D68" s="482"/>
      <c r="E68" s="482"/>
      <c r="F68" s="482"/>
      <c r="G68" s="482"/>
      <c r="H68" s="482"/>
      <c r="I68" s="483"/>
      <c r="J68" s="396" t="str">
        <f>IF(AP68="","",IF(OR(AND(OR(ベース!R55="U",ベース!R55="D"),仕様書作成!AP68&gt;0),AND(ベース!$R$55="B",AP68&gt;2),AI93&gt;0),"X",""))</f>
        <v/>
      </c>
      <c r="K68" s="242"/>
      <c r="L68" s="174"/>
      <c r="M68" s="175"/>
      <c r="N68" s="175"/>
      <c r="O68" s="175"/>
      <c r="P68" s="175"/>
      <c r="Q68" s="175"/>
      <c r="R68" s="175"/>
      <c r="S68" s="175"/>
      <c r="T68" s="175"/>
      <c r="U68" s="175"/>
      <c r="V68" s="175"/>
      <c r="W68" s="175"/>
      <c r="X68" s="175"/>
      <c r="Y68" s="175"/>
      <c r="Z68" s="175"/>
      <c r="AA68" s="176"/>
      <c r="AB68" s="176"/>
      <c r="AC68" s="176"/>
      <c r="AD68" s="176"/>
      <c r="AE68" s="176"/>
      <c r="AF68" s="176"/>
      <c r="AG68" s="176"/>
      <c r="AH68" s="177"/>
      <c r="AI68" s="396" t="str">
        <f>IF(AP68="","",IF(OR(AND(OR(ベース!R55="U",ベース!R55="D"),仕様書作成!AP68&gt;0),AND(ベース!$R$55="B",AP68&gt;2),AI93&gt;0),"X",""))</f>
        <v/>
      </c>
      <c r="AJ68" s="552" t="s">
        <v>701</v>
      </c>
      <c r="AK68" s="552"/>
      <c r="AL68" s="552"/>
      <c r="AM68" s="552"/>
      <c r="AN68" s="552"/>
      <c r="AO68" s="553"/>
      <c r="AP68" s="268" t="str">
        <f>IF(COUNTA(K68:AH68)=0,"",COUNTA(K68:AH68)*2)</f>
        <v/>
      </c>
      <c r="CI68" s="67">
        <v>20</v>
      </c>
      <c r="CJ68" s="67" t="s">
        <v>755</v>
      </c>
      <c r="CK68" s="120"/>
      <c r="CL68" s="120"/>
      <c r="CM68" s="120" t="str">
        <f t="shared" si="17"/>
        <v/>
      </c>
      <c r="CN68" s="120"/>
      <c r="CO68" s="120"/>
      <c r="CP68" s="120"/>
    </row>
    <row r="69" spans="1:94" ht="15" hidden="1" customHeight="1" x14ac:dyDescent="0.2">
      <c r="B69" s="488"/>
      <c r="C69" s="539" t="str">
        <f>IF(ベース!R61="M",仕様書作成!$BB$69,仕様書作成!$BD$69)</f>
        <v>この行は使用しません　→→→</v>
      </c>
      <c r="D69" s="540"/>
      <c r="E69" s="540"/>
      <c r="F69" s="540"/>
      <c r="G69" s="540"/>
      <c r="H69" s="540"/>
      <c r="I69" s="541"/>
      <c r="J69" s="542" t="s">
        <v>577</v>
      </c>
      <c r="K69" s="164"/>
      <c r="L69" s="164"/>
      <c r="M69" s="164"/>
      <c r="N69" s="164"/>
      <c r="O69" s="164"/>
      <c r="P69" s="164"/>
      <c r="Q69" s="164"/>
      <c r="R69" s="164"/>
      <c r="S69" s="164"/>
      <c r="T69" s="164"/>
      <c r="U69" s="164"/>
      <c r="V69" s="164"/>
      <c r="W69" s="164"/>
      <c r="X69" s="164"/>
      <c r="Y69" s="164"/>
      <c r="Z69" s="164"/>
      <c r="AA69" s="165"/>
      <c r="AB69" s="165"/>
      <c r="AC69" s="165"/>
      <c r="AD69" s="165"/>
      <c r="AE69" s="165"/>
      <c r="AF69" s="165"/>
      <c r="AG69" s="165"/>
      <c r="AH69" s="166"/>
      <c r="AI69" s="542" t="s">
        <v>577</v>
      </c>
      <c r="AJ69" s="544" t="s">
        <v>490</v>
      </c>
      <c r="AK69" s="544"/>
      <c r="AL69" s="544"/>
      <c r="AM69" s="544"/>
      <c r="AN69" s="544"/>
      <c r="AO69" s="545"/>
      <c r="AP69" s="473" t="s">
        <v>577</v>
      </c>
      <c r="BB69" s="220" t="s">
        <v>434</v>
      </c>
      <c r="BC69" s="220" t="s">
        <v>894</v>
      </c>
      <c r="BD69" s="220" t="s">
        <v>435</v>
      </c>
      <c r="CI69" s="67">
        <v>21</v>
      </c>
      <c r="CJ69" s="67" t="s">
        <v>756</v>
      </c>
      <c r="CK69" s="120"/>
      <c r="CL69" s="120"/>
      <c r="CM69" s="120" t="str">
        <f t="shared" si="17"/>
        <v/>
      </c>
      <c r="CN69" s="120"/>
      <c r="CO69" s="120"/>
      <c r="CP69" s="120"/>
    </row>
    <row r="70" spans="1:94" ht="15" hidden="1" customHeight="1" x14ac:dyDescent="0.2">
      <c r="B70" s="488"/>
      <c r="C70" s="525" t="str">
        <f>IF(COUNTIF(K70:AH70,"X")&gt;0,$BB$70,"")</f>
        <v/>
      </c>
      <c r="D70" s="526"/>
      <c r="E70" s="526"/>
      <c r="F70" s="526"/>
      <c r="G70" s="526"/>
      <c r="H70" s="526"/>
      <c r="I70" s="527"/>
      <c r="J70" s="543"/>
      <c r="K70" s="322"/>
      <c r="L70" s="124" t="str">
        <f>IF(AND(K69&lt;&gt;"",L69&lt;&gt;""),"X",IF(K69&lt;&gt;"","-",""))</f>
        <v/>
      </c>
      <c r="M70" s="124" t="str">
        <f t="shared" ref="M70:AH70" si="22">IF(AND(L69&lt;&gt;"",M69&lt;&gt;""),"X",IF(L69&lt;&gt;"","-",""))</f>
        <v/>
      </c>
      <c r="N70" s="124" t="str">
        <f t="shared" si="22"/>
        <v/>
      </c>
      <c r="O70" s="124" t="str">
        <f t="shared" si="22"/>
        <v/>
      </c>
      <c r="P70" s="124" t="str">
        <f t="shared" si="22"/>
        <v/>
      </c>
      <c r="Q70" s="124" t="str">
        <f t="shared" si="22"/>
        <v/>
      </c>
      <c r="R70" s="124" t="str">
        <f t="shared" si="22"/>
        <v/>
      </c>
      <c r="S70" s="124" t="str">
        <f t="shared" si="22"/>
        <v/>
      </c>
      <c r="T70" s="124" t="str">
        <f t="shared" si="22"/>
        <v/>
      </c>
      <c r="U70" s="124" t="str">
        <f t="shared" si="22"/>
        <v/>
      </c>
      <c r="V70" s="124" t="str">
        <f t="shared" si="22"/>
        <v/>
      </c>
      <c r="W70" s="124" t="str">
        <f t="shared" si="22"/>
        <v/>
      </c>
      <c r="X70" s="124" t="str">
        <f t="shared" si="22"/>
        <v/>
      </c>
      <c r="Y70" s="124" t="str">
        <f t="shared" si="22"/>
        <v/>
      </c>
      <c r="Z70" s="124" t="str">
        <f t="shared" si="22"/>
        <v/>
      </c>
      <c r="AA70" s="124" t="str">
        <f t="shared" si="22"/>
        <v/>
      </c>
      <c r="AB70" s="124" t="str">
        <f t="shared" si="22"/>
        <v/>
      </c>
      <c r="AC70" s="124" t="str">
        <f t="shared" si="22"/>
        <v/>
      </c>
      <c r="AD70" s="124" t="str">
        <f t="shared" si="22"/>
        <v/>
      </c>
      <c r="AE70" s="124" t="str">
        <f t="shared" si="22"/>
        <v/>
      </c>
      <c r="AF70" s="124" t="str">
        <f t="shared" si="22"/>
        <v/>
      </c>
      <c r="AG70" s="124" t="str">
        <f t="shared" si="22"/>
        <v/>
      </c>
      <c r="AH70" s="124" t="str">
        <f t="shared" si="22"/>
        <v/>
      </c>
      <c r="AI70" s="543"/>
      <c r="AJ70" s="546" t="s">
        <v>439</v>
      </c>
      <c r="AK70" s="547"/>
      <c r="AL70" s="547"/>
      <c r="AM70" s="547"/>
      <c r="AN70" s="547"/>
      <c r="AO70" s="548"/>
      <c r="AP70" s="718"/>
      <c r="BB70" s="220" t="s">
        <v>335</v>
      </c>
      <c r="CI70" s="67">
        <v>22</v>
      </c>
      <c r="CJ70" s="67" t="s">
        <v>757</v>
      </c>
      <c r="CK70" s="120"/>
      <c r="CL70" s="120"/>
      <c r="CM70" s="120" t="str">
        <f t="shared" si="17"/>
        <v/>
      </c>
      <c r="CN70" s="120"/>
      <c r="CO70" s="120"/>
      <c r="CP70" s="120"/>
    </row>
    <row r="71" spans="1:94" ht="12" hidden="1" customHeight="1" x14ac:dyDescent="0.2">
      <c r="B71" s="488"/>
      <c r="C71" s="574" t="str">
        <f>IF(COUNTIF(K71:AH71,"XX")&gt;0,$BD$71,IF(COUNTIF(K71:AH71,"X")&gt;0,$BB$71,""))</f>
        <v/>
      </c>
      <c r="D71" s="580"/>
      <c r="E71" s="580"/>
      <c r="F71" s="580"/>
      <c r="G71" s="580"/>
      <c r="H71" s="580"/>
      <c r="I71" s="581"/>
      <c r="J71" s="321"/>
      <c r="K71" s="122" t="str">
        <f t="shared" ref="K71:AH71" si="23">IF(AND(K12="",K16&lt;&gt;"",OR(K69&lt;&gt;"",K70&lt;&gt;"")),"XX",IF(AND(K69&lt;&gt;"",K8&lt;&gt;L8),"X",""))</f>
        <v/>
      </c>
      <c r="L71" s="122" t="str">
        <f t="shared" si="23"/>
        <v/>
      </c>
      <c r="M71" s="122" t="str">
        <f t="shared" si="23"/>
        <v/>
      </c>
      <c r="N71" s="122" t="str">
        <f t="shared" si="23"/>
        <v/>
      </c>
      <c r="O71" s="122" t="str">
        <f t="shared" si="23"/>
        <v/>
      </c>
      <c r="P71" s="122" t="str">
        <f t="shared" si="23"/>
        <v/>
      </c>
      <c r="Q71" s="122" t="str">
        <f t="shared" si="23"/>
        <v/>
      </c>
      <c r="R71" s="122" t="str">
        <f t="shared" si="23"/>
        <v/>
      </c>
      <c r="S71" s="122" t="str">
        <f t="shared" si="23"/>
        <v/>
      </c>
      <c r="T71" s="122" t="str">
        <f t="shared" si="23"/>
        <v/>
      </c>
      <c r="U71" s="122" t="str">
        <f t="shared" si="23"/>
        <v/>
      </c>
      <c r="V71" s="122" t="str">
        <f t="shared" si="23"/>
        <v/>
      </c>
      <c r="W71" s="122" t="str">
        <f t="shared" si="23"/>
        <v/>
      </c>
      <c r="X71" s="122" t="str">
        <f t="shared" si="23"/>
        <v/>
      </c>
      <c r="Y71" s="122" t="str">
        <f t="shared" si="23"/>
        <v/>
      </c>
      <c r="Z71" s="122" t="str">
        <f t="shared" si="23"/>
        <v/>
      </c>
      <c r="AA71" s="122" t="str">
        <f t="shared" si="23"/>
        <v/>
      </c>
      <c r="AB71" s="122" t="str">
        <f t="shared" si="23"/>
        <v/>
      </c>
      <c r="AC71" s="122" t="str">
        <f t="shared" si="23"/>
        <v/>
      </c>
      <c r="AD71" s="122" t="str">
        <f t="shared" si="23"/>
        <v/>
      </c>
      <c r="AE71" s="122" t="str">
        <f t="shared" si="23"/>
        <v/>
      </c>
      <c r="AF71" s="122" t="str">
        <f t="shared" si="23"/>
        <v/>
      </c>
      <c r="AG71" s="122" t="str">
        <f t="shared" si="23"/>
        <v/>
      </c>
      <c r="AH71" s="122" t="str">
        <f t="shared" si="23"/>
        <v/>
      </c>
      <c r="AI71" s="321"/>
      <c r="AJ71" s="536" t="str">
        <f>IF(COUNTIF(K71:AH71,"X")&gt;0,$BC$71,"")</f>
        <v/>
      </c>
      <c r="AK71" s="537"/>
      <c r="AL71" s="537"/>
      <c r="AM71" s="537"/>
      <c r="AN71" s="537"/>
      <c r="AO71" s="538"/>
      <c r="AP71" s="298"/>
      <c r="BB71" s="220" t="s">
        <v>336</v>
      </c>
      <c r="BC71" s="220" t="s">
        <v>356</v>
      </c>
      <c r="BD71" s="220" t="s">
        <v>432</v>
      </c>
      <c r="CI71" s="67">
        <v>23</v>
      </c>
      <c r="CJ71" s="67" t="s">
        <v>758</v>
      </c>
      <c r="CK71" s="120"/>
      <c r="CL71" s="120"/>
      <c r="CM71" s="120" t="str">
        <f t="shared" si="17"/>
        <v/>
      </c>
      <c r="CN71" s="120"/>
      <c r="CO71" s="120"/>
      <c r="CP71" s="120"/>
    </row>
    <row r="72" spans="1:94" ht="15" hidden="1" customHeight="1" x14ac:dyDescent="0.15">
      <c r="B72" s="488"/>
      <c r="C72" s="539" t="str">
        <f>IF(ベース!$R$61="M",$BB$72,IF(AJ8&lt;&gt;"",$BB$72,$BC$72))</f>
        <v>この行は使用しません　→→→</v>
      </c>
      <c r="D72" s="540"/>
      <c r="E72" s="540"/>
      <c r="F72" s="540"/>
      <c r="G72" s="540"/>
      <c r="H72" s="540"/>
      <c r="I72" s="541"/>
      <c r="J72" s="542" t="s">
        <v>578</v>
      </c>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542" t="s">
        <v>578</v>
      </c>
      <c r="AJ72" s="516" t="str">
        <f>IF(ベース!$R$55="M",$BD$72,IF(AJ8&lt;&gt;"",$BD$72,""))</f>
        <v/>
      </c>
      <c r="AK72" s="517"/>
      <c r="AL72" s="517"/>
      <c r="AM72" s="517"/>
      <c r="AN72" s="517"/>
      <c r="AO72" s="518"/>
      <c r="AP72" s="179"/>
      <c r="AQ72" s="386"/>
      <c r="AR72" s="386"/>
      <c r="AS72" s="386"/>
      <c r="AT72" s="386"/>
      <c r="AU72" s="386"/>
      <c r="AV72" s="386"/>
      <c r="AW72" s="386"/>
      <c r="AX72" s="386"/>
      <c r="BB72" s="220" t="s">
        <v>438</v>
      </c>
      <c r="BC72" s="220" t="s">
        <v>895</v>
      </c>
      <c r="BD72" s="220" t="s">
        <v>357</v>
      </c>
      <c r="CI72" s="67">
        <v>24</v>
      </c>
      <c r="CJ72" s="67" t="s">
        <v>759</v>
      </c>
      <c r="CK72" s="120"/>
      <c r="CL72" s="120"/>
      <c r="CM72" s="120" t="str">
        <f t="shared" si="17"/>
        <v/>
      </c>
      <c r="CN72" s="120"/>
      <c r="CO72" s="120"/>
      <c r="CP72" s="120"/>
    </row>
    <row r="73" spans="1:94" ht="15" hidden="1" customHeight="1" x14ac:dyDescent="0.15">
      <c r="B73" s="488"/>
      <c r="C73" s="519"/>
      <c r="D73" s="520"/>
      <c r="E73" s="520"/>
      <c r="F73" s="520"/>
      <c r="G73" s="520"/>
      <c r="H73" s="520"/>
      <c r="I73" s="521"/>
      <c r="J73" s="514"/>
      <c r="K73" s="222" t="str">
        <f t="shared" ref="K73:AH73" si="24">IF(K9="","",IF(AND(K12="O",OR(K69&lt;&gt;"",K70&lt;&gt;"")),$BD$84,IF(AND(K12="O",AND(K69="",K70="")),$BB$84,"")))</f>
        <v/>
      </c>
      <c r="L73" s="222" t="str">
        <f t="shared" si="24"/>
        <v/>
      </c>
      <c r="M73" s="222" t="str">
        <f t="shared" si="24"/>
        <v/>
      </c>
      <c r="N73" s="222" t="str">
        <f t="shared" si="24"/>
        <v/>
      </c>
      <c r="O73" s="222" t="str">
        <f t="shared" si="24"/>
        <v/>
      </c>
      <c r="P73" s="222" t="str">
        <f t="shared" si="24"/>
        <v/>
      </c>
      <c r="Q73" s="222" t="str">
        <f t="shared" si="24"/>
        <v/>
      </c>
      <c r="R73" s="222" t="str">
        <f t="shared" si="24"/>
        <v/>
      </c>
      <c r="S73" s="222" t="str">
        <f t="shared" si="24"/>
        <v/>
      </c>
      <c r="T73" s="222" t="str">
        <f t="shared" si="24"/>
        <v/>
      </c>
      <c r="U73" s="222" t="str">
        <f t="shared" si="24"/>
        <v/>
      </c>
      <c r="V73" s="222" t="str">
        <f t="shared" si="24"/>
        <v/>
      </c>
      <c r="W73" s="222" t="str">
        <f t="shared" si="24"/>
        <v/>
      </c>
      <c r="X73" s="222" t="str">
        <f t="shared" si="24"/>
        <v/>
      </c>
      <c r="Y73" s="222" t="str">
        <f t="shared" si="24"/>
        <v/>
      </c>
      <c r="Z73" s="222" t="str">
        <f t="shared" si="24"/>
        <v/>
      </c>
      <c r="AA73" s="222" t="str">
        <f t="shared" si="24"/>
        <v/>
      </c>
      <c r="AB73" s="222" t="str">
        <f t="shared" si="24"/>
        <v/>
      </c>
      <c r="AC73" s="222" t="str">
        <f t="shared" si="24"/>
        <v/>
      </c>
      <c r="AD73" s="222" t="str">
        <f t="shared" si="24"/>
        <v/>
      </c>
      <c r="AE73" s="222" t="str">
        <f t="shared" si="24"/>
        <v/>
      </c>
      <c r="AF73" s="222" t="str">
        <f t="shared" si="24"/>
        <v/>
      </c>
      <c r="AG73" s="222" t="str">
        <f t="shared" si="24"/>
        <v/>
      </c>
      <c r="AH73" s="222" t="str">
        <f t="shared" si="24"/>
        <v/>
      </c>
      <c r="AI73" s="514"/>
      <c r="AJ73" s="522"/>
      <c r="AK73" s="523"/>
      <c r="AL73" s="523"/>
      <c r="AM73" s="523"/>
      <c r="AN73" s="523"/>
      <c r="AO73" s="524"/>
      <c r="AP73" s="226"/>
      <c r="AQ73" s="374"/>
      <c r="AR73" s="374"/>
      <c r="AS73" s="374"/>
      <c r="AT73" s="374"/>
      <c r="AU73" s="374"/>
      <c r="AV73" s="374"/>
      <c r="AW73" s="374"/>
      <c r="AX73" s="374"/>
      <c r="BB73" s="220" t="s">
        <v>347</v>
      </c>
      <c r="BC73" s="220" t="s">
        <v>348</v>
      </c>
      <c r="BD73" s="220" t="s">
        <v>349</v>
      </c>
      <c r="BE73" s="220" t="s">
        <v>373</v>
      </c>
      <c r="CI73" s="67">
        <v>25</v>
      </c>
      <c r="CJ73" s="67" t="s">
        <v>760</v>
      </c>
      <c r="CK73" s="120"/>
      <c r="CL73" s="120"/>
      <c r="CM73" s="120" t="str">
        <f t="shared" si="17"/>
        <v/>
      </c>
      <c r="CN73" s="120"/>
      <c r="CO73" s="120"/>
      <c r="CP73" s="120"/>
    </row>
    <row r="74" spans="1:94" ht="15" hidden="1" customHeight="1" x14ac:dyDescent="0.15">
      <c r="B74" s="488"/>
      <c r="C74" s="525" t="str">
        <f>IF(COUNTIF(K74:AH74,"X")&gt;0,$BB$74,"")</f>
        <v/>
      </c>
      <c r="D74" s="526"/>
      <c r="E74" s="526"/>
      <c r="F74" s="526"/>
      <c r="G74" s="526"/>
      <c r="H74" s="526"/>
      <c r="I74" s="527"/>
      <c r="J74" s="543"/>
      <c r="K74" s="225" t="str">
        <f>IF(AND(K73=$BB$84,K72=""),"X",IF(AND(K73=$BD$84,K72&lt;&gt;""),"X",""))</f>
        <v/>
      </c>
      <c r="L74" s="225" t="str">
        <f t="shared" ref="L74:AH74" si="25">IF(AND(L73=$BB$84,L72=""),"X",IF(AND(L73=$BD$84,L72&lt;&gt;""),"X",""))</f>
        <v/>
      </c>
      <c r="M74" s="225" t="str">
        <f t="shared" si="25"/>
        <v/>
      </c>
      <c r="N74" s="225" t="str">
        <f t="shared" si="25"/>
        <v/>
      </c>
      <c r="O74" s="225" t="str">
        <f t="shared" si="25"/>
        <v/>
      </c>
      <c r="P74" s="225" t="str">
        <f t="shared" si="25"/>
        <v/>
      </c>
      <c r="Q74" s="225" t="str">
        <f t="shared" si="25"/>
        <v/>
      </c>
      <c r="R74" s="225" t="str">
        <f t="shared" si="25"/>
        <v/>
      </c>
      <c r="S74" s="225" t="str">
        <f t="shared" si="25"/>
        <v/>
      </c>
      <c r="T74" s="225" t="str">
        <f t="shared" si="25"/>
        <v/>
      </c>
      <c r="U74" s="225" t="str">
        <f t="shared" si="25"/>
        <v/>
      </c>
      <c r="V74" s="225" t="str">
        <f t="shared" si="25"/>
        <v/>
      </c>
      <c r="W74" s="225" t="str">
        <f t="shared" si="25"/>
        <v/>
      </c>
      <c r="X74" s="225" t="str">
        <f t="shared" si="25"/>
        <v/>
      </c>
      <c r="Y74" s="225" t="str">
        <f t="shared" si="25"/>
        <v/>
      </c>
      <c r="Z74" s="225" t="str">
        <f t="shared" si="25"/>
        <v/>
      </c>
      <c r="AA74" s="225" t="str">
        <f t="shared" si="25"/>
        <v/>
      </c>
      <c r="AB74" s="225" t="str">
        <f t="shared" si="25"/>
        <v/>
      </c>
      <c r="AC74" s="225" t="str">
        <f t="shared" si="25"/>
        <v/>
      </c>
      <c r="AD74" s="225" t="str">
        <f t="shared" si="25"/>
        <v/>
      </c>
      <c r="AE74" s="225" t="str">
        <f t="shared" si="25"/>
        <v/>
      </c>
      <c r="AF74" s="225" t="str">
        <f t="shared" si="25"/>
        <v/>
      </c>
      <c r="AG74" s="225" t="str">
        <f t="shared" si="25"/>
        <v/>
      </c>
      <c r="AH74" s="225" t="str">
        <f t="shared" si="25"/>
        <v/>
      </c>
      <c r="AI74" s="543"/>
      <c r="AJ74" s="528" t="str">
        <f>IF(COUNTIF(K74:AH74,"X")&gt;0,$BC$22,"")</f>
        <v/>
      </c>
      <c r="AK74" s="529"/>
      <c r="AL74" s="529"/>
      <c r="AM74" s="529"/>
      <c r="AN74" s="529"/>
      <c r="AO74" s="530"/>
      <c r="AP74" s="320"/>
      <c r="AQ74" s="374"/>
      <c r="AR74" s="374"/>
      <c r="AS74" s="374"/>
      <c r="AT74" s="374"/>
      <c r="AU74" s="374"/>
      <c r="AV74" s="374"/>
      <c r="AW74" s="374"/>
      <c r="AX74" s="374"/>
      <c r="BB74" s="220" t="s">
        <v>446</v>
      </c>
      <c r="CI74" s="67">
        <v>26</v>
      </c>
      <c r="CJ74" s="67" t="s">
        <v>761</v>
      </c>
      <c r="CK74" s="120"/>
      <c r="CL74" s="120"/>
      <c r="CM74" s="120" t="str">
        <f t="shared" si="17"/>
        <v/>
      </c>
      <c r="CN74" s="120"/>
      <c r="CO74" s="120"/>
      <c r="CP74" s="120"/>
    </row>
    <row r="75" spans="1:94" ht="15" hidden="1" customHeight="1" x14ac:dyDescent="0.2">
      <c r="B75" s="488"/>
      <c r="C75" s="504" t="s">
        <v>422</v>
      </c>
      <c r="D75" s="505"/>
      <c r="E75" s="506"/>
      <c r="F75" s="510" t="s">
        <v>615</v>
      </c>
      <c r="G75" s="511"/>
      <c r="H75" s="511"/>
      <c r="I75" s="512"/>
      <c r="J75" s="513" t="s">
        <v>579</v>
      </c>
      <c r="K75" s="224"/>
      <c r="L75" s="224"/>
      <c r="M75" s="224"/>
      <c r="N75" s="224"/>
      <c r="O75" s="224"/>
      <c r="P75" s="224"/>
      <c r="Q75" s="224"/>
      <c r="R75" s="224"/>
      <c r="S75" s="224"/>
      <c r="T75" s="224"/>
      <c r="U75" s="224"/>
      <c r="V75" s="224"/>
      <c r="W75" s="224"/>
      <c r="X75" s="224"/>
      <c r="Y75" s="224"/>
      <c r="Z75" s="224"/>
      <c r="AA75" s="170"/>
      <c r="AB75" s="170"/>
      <c r="AC75" s="170"/>
      <c r="AD75" s="170"/>
      <c r="AE75" s="170"/>
      <c r="AF75" s="170"/>
      <c r="AG75" s="170"/>
      <c r="AH75" s="170"/>
      <c r="AI75" s="513" t="s">
        <v>579</v>
      </c>
      <c r="AJ75" s="507"/>
      <c r="AK75" s="508"/>
      <c r="AL75" s="508"/>
      <c r="AM75" s="508"/>
      <c r="AN75" s="508"/>
      <c r="AO75" s="509"/>
      <c r="AP75" s="296" t="s">
        <v>579</v>
      </c>
      <c r="AQ75" s="345"/>
      <c r="AR75" s="345"/>
      <c r="AS75" s="345"/>
      <c r="AT75" s="345"/>
      <c r="AU75" s="345"/>
      <c r="AV75" s="345"/>
      <c r="AW75" s="345"/>
      <c r="AX75" s="345"/>
      <c r="BB75" s="220" t="s">
        <v>896</v>
      </c>
      <c r="BC75" s="220" t="s">
        <v>897</v>
      </c>
      <c r="BD75" s="220" t="s">
        <v>379</v>
      </c>
      <c r="CI75" s="67">
        <v>27</v>
      </c>
      <c r="CJ75" s="67" t="s">
        <v>762</v>
      </c>
      <c r="CK75" s="120"/>
      <c r="CL75" s="120"/>
      <c r="CM75" s="120" t="str">
        <f t="shared" si="17"/>
        <v/>
      </c>
      <c r="CN75" s="120"/>
      <c r="CO75" s="120"/>
      <c r="CP75" s="120"/>
    </row>
    <row r="76" spans="1:94" ht="12" hidden="1" customHeight="1" x14ac:dyDescent="0.2">
      <c r="A76" s="92"/>
      <c r="B76" s="488"/>
      <c r="C76" s="507"/>
      <c r="D76" s="508"/>
      <c r="E76" s="509"/>
      <c r="F76" s="510" t="s">
        <v>616</v>
      </c>
      <c r="G76" s="511"/>
      <c r="H76" s="511"/>
      <c r="I76" s="512"/>
      <c r="J76" s="514"/>
      <c r="K76" s="127"/>
      <c r="L76" s="127"/>
      <c r="M76" s="127"/>
      <c r="N76" s="127"/>
      <c r="O76" s="127"/>
      <c r="P76" s="128"/>
      <c r="Q76" s="128"/>
      <c r="R76" s="128"/>
      <c r="S76" s="128"/>
      <c r="T76" s="128"/>
      <c r="U76" s="128"/>
      <c r="V76" s="128"/>
      <c r="W76" s="128"/>
      <c r="X76" s="128"/>
      <c r="Y76" s="128"/>
      <c r="Z76" s="128"/>
      <c r="AA76" s="128"/>
      <c r="AB76" s="128"/>
      <c r="AC76" s="128"/>
      <c r="AD76" s="128"/>
      <c r="AE76" s="128"/>
      <c r="AF76" s="128"/>
      <c r="AG76" s="128"/>
      <c r="AH76" s="128"/>
      <c r="AI76" s="514"/>
      <c r="AJ76" s="533"/>
      <c r="AK76" s="534"/>
      <c r="AL76" s="534"/>
      <c r="AM76" s="534"/>
      <c r="AN76" s="534"/>
      <c r="AO76" s="535"/>
      <c r="AP76" s="294" t="s">
        <v>579</v>
      </c>
      <c r="AQ76" s="345"/>
      <c r="AR76" s="345"/>
      <c r="AS76" s="345"/>
      <c r="AT76" s="345"/>
      <c r="AU76" s="345"/>
      <c r="AV76" s="345"/>
      <c r="AW76" s="345"/>
      <c r="AX76" s="345"/>
      <c r="BB76" s="220" t="s">
        <v>358</v>
      </c>
      <c r="BC76" s="220" t="s">
        <v>359</v>
      </c>
      <c r="BD76" s="220" t="s">
        <v>360</v>
      </c>
      <c r="BE76" s="220" t="s">
        <v>361</v>
      </c>
      <c r="CI76" s="67">
        <v>28</v>
      </c>
      <c r="CJ76" s="67" t="s">
        <v>763</v>
      </c>
      <c r="CK76" s="120"/>
      <c r="CL76" s="120"/>
      <c r="CM76" s="120" t="str">
        <f t="shared" si="17"/>
        <v/>
      </c>
      <c r="CN76" s="120"/>
      <c r="CO76" s="120"/>
      <c r="CP76" s="120"/>
    </row>
    <row r="77" spans="1:94" ht="12" hidden="1" customHeight="1" x14ac:dyDescent="0.2">
      <c r="A77" s="92"/>
      <c r="B77" s="489"/>
      <c r="C77" s="574" t="str">
        <f>IF(COUNTIF(K77:AH77,"X")&gt;0,$BB$77,"")</f>
        <v/>
      </c>
      <c r="D77" s="580"/>
      <c r="E77" s="580"/>
      <c r="F77" s="580"/>
      <c r="G77" s="580"/>
      <c r="H77" s="580"/>
      <c r="I77" s="581"/>
      <c r="J77" s="515"/>
      <c r="K77" s="209" t="str">
        <f>IF(AND(K72="",OR(K75&lt;&gt;"",K76&lt;&gt;"")),"X","")</f>
        <v/>
      </c>
      <c r="L77" s="209" t="str">
        <f t="shared" ref="L77:AH77" si="26">IF(AND(L72="",OR(L75&lt;&gt;"",L76&lt;&gt;"")),"X","")</f>
        <v/>
      </c>
      <c r="M77" s="209" t="str">
        <f t="shared" si="26"/>
        <v/>
      </c>
      <c r="N77" s="209" t="str">
        <f t="shared" si="26"/>
        <v/>
      </c>
      <c r="O77" s="209" t="str">
        <f t="shared" si="26"/>
        <v/>
      </c>
      <c r="P77" s="209" t="str">
        <f t="shared" si="26"/>
        <v/>
      </c>
      <c r="Q77" s="209" t="str">
        <f t="shared" si="26"/>
        <v/>
      </c>
      <c r="R77" s="209" t="str">
        <f t="shared" si="26"/>
        <v/>
      </c>
      <c r="S77" s="209" t="str">
        <f t="shared" si="26"/>
        <v/>
      </c>
      <c r="T77" s="209" t="str">
        <f t="shared" si="26"/>
        <v/>
      </c>
      <c r="U77" s="209" t="str">
        <f t="shared" si="26"/>
        <v/>
      </c>
      <c r="V77" s="209" t="str">
        <f t="shared" si="26"/>
        <v/>
      </c>
      <c r="W77" s="209" t="str">
        <f t="shared" si="26"/>
        <v/>
      </c>
      <c r="X77" s="209" t="str">
        <f t="shared" si="26"/>
        <v/>
      </c>
      <c r="Y77" s="209" t="str">
        <f t="shared" si="26"/>
        <v/>
      </c>
      <c r="Z77" s="209" t="str">
        <f t="shared" si="26"/>
        <v/>
      </c>
      <c r="AA77" s="209" t="str">
        <f t="shared" si="26"/>
        <v/>
      </c>
      <c r="AB77" s="209" t="str">
        <f t="shared" si="26"/>
        <v/>
      </c>
      <c r="AC77" s="209" t="str">
        <f t="shared" si="26"/>
        <v/>
      </c>
      <c r="AD77" s="209" t="str">
        <f t="shared" si="26"/>
        <v/>
      </c>
      <c r="AE77" s="209" t="str">
        <f t="shared" si="26"/>
        <v/>
      </c>
      <c r="AF77" s="209" t="str">
        <f t="shared" si="26"/>
        <v/>
      </c>
      <c r="AG77" s="209" t="str">
        <f t="shared" si="26"/>
        <v/>
      </c>
      <c r="AH77" s="209" t="str">
        <f t="shared" si="26"/>
        <v/>
      </c>
      <c r="AI77" s="515"/>
      <c r="AJ77" s="501"/>
      <c r="AK77" s="502"/>
      <c r="AL77" s="502"/>
      <c r="AM77" s="502"/>
      <c r="AN77" s="502"/>
      <c r="AO77" s="503"/>
      <c r="AP77" s="323"/>
      <c r="AQ77" s="345"/>
      <c r="AR77" s="345"/>
      <c r="AS77" s="345"/>
      <c r="AT77" s="345"/>
      <c r="AU77" s="345"/>
      <c r="AV77" s="345"/>
      <c r="AW77" s="345"/>
      <c r="AX77" s="345"/>
      <c r="BB77" s="220" t="s">
        <v>580</v>
      </c>
      <c r="CI77" s="67">
        <v>29</v>
      </c>
      <c r="CJ77" s="67" t="s">
        <v>764</v>
      </c>
      <c r="CK77" s="120"/>
      <c r="CL77" s="120"/>
      <c r="CM77" s="120" t="str">
        <f t="shared" si="17"/>
        <v/>
      </c>
      <c r="CN77" s="120"/>
      <c r="CO77" s="120"/>
      <c r="CP77" s="120"/>
    </row>
    <row r="78" spans="1:94" ht="15" customHeight="1" x14ac:dyDescent="0.2">
      <c r="A78" s="92"/>
      <c r="B78" s="487" t="s">
        <v>201</v>
      </c>
      <c r="C78" s="498" t="s">
        <v>202</v>
      </c>
      <c r="D78" s="499"/>
      <c r="E78" s="499"/>
      <c r="F78" s="499"/>
      <c r="G78" s="499"/>
      <c r="H78" s="499"/>
      <c r="I78" s="500"/>
      <c r="J78" s="221"/>
      <c r="K78" s="244" t="str">
        <f>IF(ベース!$R$46="U",$BB$76,IF(ベース!$R$46="D",$BC$76,""))</f>
        <v/>
      </c>
      <c r="AH78" s="243" t="str">
        <f>IF(ベース!$R$46="D",$BD$76,IF(ベース!$R$46="U",$BE$76,""))</f>
        <v/>
      </c>
      <c r="AI78" s="221"/>
      <c r="AJ78" s="478"/>
      <c r="AK78" s="479"/>
      <c r="AL78" s="479"/>
      <c r="AM78" s="479"/>
      <c r="AN78" s="479"/>
      <c r="AO78" s="480"/>
      <c r="AP78" s="296" t="s">
        <v>579</v>
      </c>
      <c r="AQ78" s="345"/>
      <c r="AR78" s="345"/>
      <c r="AS78" s="345"/>
      <c r="AT78" s="345"/>
      <c r="AU78" s="345"/>
      <c r="AV78" s="345"/>
      <c r="AW78" s="345"/>
      <c r="AX78" s="345"/>
      <c r="BB78" s="220" t="s">
        <v>358</v>
      </c>
      <c r="BC78" s="220" t="s">
        <v>362</v>
      </c>
      <c r="BD78" s="220" t="s">
        <v>360</v>
      </c>
      <c r="BE78" s="220" t="s">
        <v>363</v>
      </c>
      <c r="CI78" s="67">
        <v>30</v>
      </c>
      <c r="CJ78" s="67" t="s">
        <v>765</v>
      </c>
      <c r="CK78" s="120"/>
      <c r="CL78" s="120"/>
      <c r="CM78" s="120" t="str">
        <f t="shared" si="17"/>
        <v/>
      </c>
      <c r="CN78" s="120"/>
      <c r="CO78" s="120"/>
      <c r="CP78" s="120"/>
    </row>
    <row r="79" spans="1:94" ht="15" customHeight="1" x14ac:dyDescent="0.2">
      <c r="A79" s="92"/>
      <c r="B79" s="488"/>
      <c r="C79" s="475" t="s">
        <v>203</v>
      </c>
      <c r="D79" s="476"/>
      <c r="E79" s="476"/>
      <c r="F79" s="476"/>
      <c r="G79" s="476"/>
      <c r="H79" s="476"/>
      <c r="I79" s="477"/>
      <c r="J79" s="255"/>
      <c r="K79" s="244" t="str">
        <f>IF(ベース!$R$46="U",$BB$78,IF(ベース!$R$49="S",$BB$78,IF(ベース!$R$46="D",$BC$78,"")))</f>
        <v/>
      </c>
      <c r="AH79" s="243" t="str">
        <f>IF(ベース!$R$46="D",$BD$78,IF(ベース!$R$49="S",$BD$78,IF(ベース!$R$46="U",$BE$78,"")))</f>
        <v/>
      </c>
      <c r="AI79" s="163"/>
      <c r="AJ79" s="478"/>
      <c r="AK79" s="479"/>
      <c r="AL79" s="479"/>
      <c r="AM79" s="479"/>
      <c r="AN79" s="479"/>
      <c r="AO79" s="480"/>
      <c r="AP79" s="294" t="s">
        <v>579</v>
      </c>
      <c r="BB79" s="220" t="s">
        <v>358</v>
      </c>
      <c r="BC79" s="220" t="s">
        <v>359</v>
      </c>
      <c r="BD79" s="220" t="s">
        <v>360</v>
      </c>
      <c r="BE79" s="220" t="s">
        <v>361</v>
      </c>
      <c r="BF79" s="220" t="s">
        <v>116</v>
      </c>
      <c r="CI79" s="67">
        <v>31</v>
      </c>
      <c r="CJ79" s="67" t="s">
        <v>766</v>
      </c>
      <c r="CK79" s="120"/>
      <c r="CL79" s="120"/>
      <c r="CM79" s="120" t="str">
        <f t="shared" si="17"/>
        <v/>
      </c>
      <c r="CN79" s="120"/>
      <c r="CO79" s="120"/>
      <c r="CP79" s="120"/>
    </row>
    <row r="80" spans="1:94" ht="15" customHeight="1" x14ac:dyDescent="0.2">
      <c r="A80" s="92"/>
      <c r="B80" s="488"/>
      <c r="C80" s="475" t="s">
        <v>204</v>
      </c>
      <c r="D80" s="476"/>
      <c r="E80" s="476"/>
      <c r="F80" s="476"/>
      <c r="G80" s="476"/>
      <c r="H80" s="476"/>
      <c r="I80" s="477"/>
      <c r="J80" s="163"/>
      <c r="K80" s="244" t="str">
        <f>IF(OR(ベース!$R$49=$BF$79,ベース!$R$49="S"),$BB$79,IF(ベース!$R$46="U",$BB$79,IF(AND(ベース!$R$46="D",ベース!$R$49="R"),$BC$79,"")))</f>
        <v>← 使用できません（配管なし）</v>
      </c>
      <c r="AH80" s="243" t="str">
        <f>IF(OR(ベース!$R$49=$BF$79,ベース!$R$49="S"),$BD$79,IF(ベース!$R$46="D",$BD$79,IF(AND(ベース!$R$46="U",ベース!$R$49="R"),$BE$79,"")))</f>
        <v>使用できません（配管なし） →</v>
      </c>
      <c r="AI80" s="163"/>
      <c r="AJ80" s="478"/>
      <c r="AK80" s="479"/>
      <c r="AL80" s="479"/>
      <c r="AM80" s="479"/>
      <c r="AN80" s="479"/>
      <c r="AO80" s="480"/>
      <c r="AP80" s="294" t="s">
        <v>579</v>
      </c>
      <c r="BB80" s="220" t="s">
        <v>358</v>
      </c>
      <c r="BC80" s="220" t="s">
        <v>359</v>
      </c>
      <c r="BD80" s="220" t="s">
        <v>360</v>
      </c>
      <c r="BE80" s="220" t="s">
        <v>361</v>
      </c>
      <c r="BF80" s="220" t="s">
        <v>116</v>
      </c>
      <c r="CI80" s="67">
        <v>32</v>
      </c>
      <c r="CJ80" s="67" t="s">
        <v>767</v>
      </c>
      <c r="CK80" s="120"/>
      <c r="CL80" s="120"/>
      <c r="CM80" s="120" t="str">
        <f t="shared" si="17"/>
        <v/>
      </c>
      <c r="CN80" s="120"/>
      <c r="CO80" s="120"/>
      <c r="CP80" s="120"/>
    </row>
    <row r="81" spans="1:172" ht="14.4" x14ac:dyDescent="0.2">
      <c r="A81" s="92"/>
      <c r="B81" s="489"/>
      <c r="C81" s="481" t="s">
        <v>205</v>
      </c>
      <c r="D81" s="482"/>
      <c r="E81" s="482"/>
      <c r="F81" s="482"/>
      <c r="G81" s="482"/>
      <c r="H81" s="482"/>
      <c r="I81" s="483"/>
      <c r="J81" s="167"/>
      <c r="K81" s="245" t="str">
        <f>IF(OR(ベース!$R$49=$BF$80,ベース!$R$49="S"),$BB$80,IF(ベース!$R$46="U",$BB$80,IF(AND(ベース!$R$46="D",ベース!$R$49="R"),$BC$80,"")))</f>
        <v>← 使用できません（配管なし）</v>
      </c>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243" t="str">
        <f>IF(OR(ベース!$R$49=$BF$80,ベース!$R$49="S"),$BD$80,IF(ベース!$R$46="D",$BD$80,IF(AND(ベース!$R$46="U",ベース!$R$49="R"),$BE$80,"")))</f>
        <v>使用できません（配管なし） →</v>
      </c>
      <c r="AI81" s="167"/>
      <c r="AJ81" s="484"/>
      <c r="AK81" s="485"/>
      <c r="AL81" s="485"/>
      <c r="AM81" s="485"/>
      <c r="AN81" s="485"/>
      <c r="AO81" s="486"/>
      <c r="AP81" s="300" t="s">
        <v>579</v>
      </c>
      <c r="CI81" s="67">
        <v>33</v>
      </c>
      <c r="CJ81" s="67" t="s">
        <v>768</v>
      </c>
      <c r="CK81" s="120"/>
      <c r="CL81" s="120"/>
      <c r="CM81" s="120" t="str">
        <f t="shared" si="17"/>
        <v/>
      </c>
      <c r="CN81" s="120"/>
      <c r="CO81" s="120"/>
      <c r="CP81" s="120"/>
      <c r="CQ81" s="67"/>
      <c r="CR81" s="67"/>
      <c r="CS81" s="67"/>
      <c r="CT81" s="67"/>
      <c r="CU81" s="67"/>
      <c r="CV81" s="67"/>
      <c r="CW81" s="67"/>
      <c r="CX81" s="67"/>
      <c r="CY81" s="67"/>
      <c r="CZ81" s="67"/>
      <c r="DA81" s="67"/>
      <c r="DB81" s="67"/>
      <c r="DC81" s="67"/>
      <c r="DD81" s="67"/>
      <c r="DE81" s="67"/>
      <c r="DF81" s="67"/>
      <c r="DG81" s="67"/>
      <c r="DH81" s="67"/>
      <c r="DI81" s="67"/>
      <c r="DJ81" s="67"/>
      <c r="DK81" s="67"/>
      <c r="DL81" s="67"/>
      <c r="DM81" s="67"/>
      <c r="DN81" s="67"/>
      <c r="DO81" s="67"/>
    </row>
    <row r="82" spans="1:172" ht="12" customHeight="1" x14ac:dyDescent="0.2">
      <c r="A82" s="92"/>
      <c r="B82" s="257"/>
      <c r="C82" s="258"/>
      <c r="D82" s="258"/>
      <c r="E82" s="258"/>
      <c r="F82" s="258"/>
      <c r="G82" s="258"/>
      <c r="H82" s="258"/>
      <c r="I82" s="259"/>
      <c r="J82" s="490" t="s">
        <v>581</v>
      </c>
      <c r="K82" s="129" t="str">
        <f>IF(K9="","",K9)</f>
        <v/>
      </c>
      <c r="L82" s="130" t="str">
        <f t="shared" ref="L82:AH82" si="27">IF(L9="","",L9)</f>
        <v/>
      </c>
      <c r="M82" s="130" t="str">
        <f t="shared" si="27"/>
        <v/>
      </c>
      <c r="N82" s="130" t="str">
        <f t="shared" si="27"/>
        <v/>
      </c>
      <c r="O82" s="130" t="str">
        <f t="shared" si="27"/>
        <v/>
      </c>
      <c r="P82" s="130" t="str">
        <f t="shared" si="27"/>
        <v/>
      </c>
      <c r="Q82" s="130" t="str">
        <f t="shared" si="27"/>
        <v/>
      </c>
      <c r="R82" s="130" t="str">
        <f t="shared" si="27"/>
        <v/>
      </c>
      <c r="S82" s="130" t="str">
        <f t="shared" si="27"/>
        <v/>
      </c>
      <c r="T82" s="130" t="str">
        <f t="shared" si="27"/>
        <v/>
      </c>
      <c r="U82" s="130" t="str">
        <f t="shared" si="27"/>
        <v/>
      </c>
      <c r="V82" s="130" t="str">
        <f t="shared" si="27"/>
        <v/>
      </c>
      <c r="W82" s="130" t="str">
        <f t="shared" si="27"/>
        <v/>
      </c>
      <c r="X82" s="130" t="str">
        <f t="shared" si="27"/>
        <v/>
      </c>
      <c r="Y82" s="130" t="str">
        <f t="shared" si="27"/>
        <v/>
      </c>
      <c r="Z82" s="130" t="str">
        <f t="shared" si="27"/>
        <v/>
      </c>
      <c r="AA82" s="130" t="str">
        <f t="shared" si="27"/>
        <v/>
      </c>
      <c r="AB82" s="130" t="str">
        <f t="shared" si="27"/>
        <v/>
      </c>
      <c r="AC82" s="130" t="str">
        <f t="shared" si="27"/>
        <v/>
      </c>
      <c r="AD82" s="130" t="str">
        <f t="shared" si="27"/>
        <v/>
      </c>
      <c r="AE82" s="130" t="str">
        <f t="shared" si="27"/>
        <v/>
      </c>
      <c r="AF82" s="130" t="str">
        <f t="shared" si="27"/>
        <v/>
      </c>
      <c r="AG82" s="130" t="str">
        <f t="shared" si="27"/>
        <v/>
      </c>
      <c r="AH82" s="130" t="str">
        <f t="shared" si="27"/>
        <v/>
      </c>
      <c r="AI82" s="490" t="s">
        <v>582</v>
      </c>
      <c r="AJ82" s="492"/>
      <c r="AK82" s="493"/>
      <c r="AL82" s="493"/>
      <c r="AM82" s="493"/>
      <c r="AN82" s="493"/>
      <c r="AO82" s="494"/>
      <c r="AP82" s="473"/>
      <c r="CI82" s="67">
        <v>34</v>
      </c>
      <c r="CJ82" s="67" t="s">
        <v>769</v>
      </c>
      <c r="CK82" s="120"/>
      <c r="CL82" s="120"/>
      <c r="CM82" s="120" t="str">
        <f t="shared" si="17"/>
        <v/>
      </c>
      <c r="CN82" s="120"/>
      <c r="CO82" s="120"/>
      <c r="CP82" s="120"/>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row>
    <row r="83" spans="1:172" ht="12" customHeight="1" x14ac:dyDescent="0.2">
      <c r="A83" s="92"/>
      <c r="B83" s="260"/>
      <c r="C83" s="261"/>
      <c r="D83" s="261"/>
      <c r="E83" s="261"/>
      <c r="F83" s="261"/>
      <c r="G83" s="261"/>
      <c r="H83" s="261"/>
      <c r="I83" s="262"/>
      <c r="J83" s="491"/>
      <c r="K83" s="325">
        <v>1</v>
      </c>
      <c r="L83" s="267">
        <v>2</v>
      </c>
      <c r="M83" s="267">
        <v>3</v>
      </c>
      <c r="N83" s="267">
        <v>4</v>
      </c>
      <c r="O83" s="267">
        <v>5</v>
      </c>
      <c r="P83" s="267">
        <v>6</v>
      </c>
      <c r="Q83" s="267">
        <v>7</v>
      </c>
      <c r="R83" s="267">
        <v>8</v>
      </c>
      <c r="S83" s="267">
        <v>9</v>
      </c>
      <c r="T83" s="267">
        <v>10</v>
      </c>
      <c r="U83" s="267">
        <v>11</v>
      </c>
      <c r="V83" s="267">
        <v>12</v>
      </c>
      <c r="W83" s="267">
        <v>13</v>
      </c>
      <c r="X83" s="267">
        <v>14</v>
      </c>
      <c r="Y83" s="267">
        <v>15</v>
      </c>
      <c r="Z83" s="267">
        <v>16</v>
      </c>
      <c r="AA83" s="267">
        <v>17</v>
      </c>
      <c r="AB83" s="267">
        <v>18</v>
      </c>
      <c r="AC83" s="267">
        <v>19</v>
      </c>
      <c r="AD83" s="267">
        <v>20</v>
      </c>
      <c r="AE83" s="267">
        <v>21</v>
      </c>
      <c r="AF83" s="267">
        <v>22</v>
      </c>
      <c r="AG83" s="267">
        <v>23</v>
      </c>
      <c r="AH83" s="267">
        <v>24</v>
      </c>
      <c r="AI83" s="491"/>
      <c r="AJ83" s="495"/>
      <c r="AK83" s="496"/>
      <c r="AL83" s="496"/>
      <c r="AM83" s="496"/>
      <c r="AN83" s="496"/>
      <c r="AO83" s="497"/>
      <c r="AP83" s="474"/>
      <c r="CI83" s="67">
        <v>35</v>
      </c>
      <c r="CJ83" s="67" t="s">
        <v>770</v>
      </c>
      <c r="CK83" s="120"/>
      <c r="CL83" s="120"/>
      <c r="CM83" s="120" t="str">
        <f t="shared" si="17"/>
        <v/>
      </c>
      <c r="CN83" s="120"/>
      <c r="CO83" s="120"/>
      <c r="CP83" s="120"/>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row>
    <row r="84" spans="1:172" s="380" customFormat="1" hidden="1" x14ac:dyDescent="0.2">
      <c r="Z84" s="219"/>
      <c r="AQ84" s="67"/>
      <c r="AR84" s="67"/>
      <c r="AS84" s="67"/>
      <c r="AT84" s="67"/>
      <c r="AU84" s="67"/>
      <c r="AV84" s="67"/>
      <c r="AW84" s="67"/>
      <c r="AX84" s="67"/>
      <c r="AY84" s="67"/>
      <c r="AZ84" s="67"/>
      <c r="BA84" s="67"/>
      <c r="BB84" s="220" t="s">
        <v>421</v>
      </c>
      <c r="BC84" s="220" t="s">
        <v>378</v>
      </c>
      <c r="BD84" s="220" t="s">
        <v>437</v>
      </c>
      <c r="BE84" s="220"/>
      <c r="BF84" s="220"/>
      <c r="BG84" s="67"/>
      <c r="BH84" s="67"/>
      <c r="BI84" s="67"/>
      <c r="BJ84" s="67"/>
      <c r="BK84" s="67"/>
      <c r="BL84" s="67"/>
      <c r="BM84" s="67"/>
      <c r="BN84" s="67"/>
      <c r="BO84" s="67"/>
      <c r="BP84" s="67"/>
      <c r="BQ84" s="67"/>
      <c r="BR84" s="67"/>
      <c r="BS84" s="67"/>
      <c r="BT84" s="67"/>
      <c r="BU84" s="67"/>
      <c r="BV84" s="67"/>
      <c r="BW84" s="67"/>
      <c r="BX84" s="67"/>
      <c r="BY84" s="67"/>
      <c r="BZ84" s="67"/>
      <c r="CA84" s="67"/>
      <c r="CB84" s="67"/>
      <c r="CC84" s="67"/>
      <c r="CD84" s="67"/>
      <c r="CE84" s="67"/>
      <c r="CF84" s="67"/>
      <c r="CG84" s="67"/>
      <c r="CH84" s="67"/>
      <c r="CI84" s="67"/>
      <c r="CJ84" s="67"/>
      <c r="CK84" s="120"/>
      <c r="CL84" s="120"/>
      <c r="CM84" s="120"/>
      <c r="CN84" s="120"/>
      <c r="CO84" s="120"/>
      <c r="CP84" s="120"/>
      <c r="CQ84" s="67"/>
      <c r="CR84" s="67"/>
      <c r="CS84" s="67"/>
      <c r="CT84" s="67"/>
      <c r="CU84" s="67"/>
      <c r="CV84" s="67"/>
      <c r="CW84" s="67"/>
      <c r="CX84" s="67"/>
      <c r="CY84" s="67"/>
      <c r="CZ84" s="67"/>
      <c r="DA84" s="67"/>
      <c r="DB84" s="67"/>
      <c r="DC84" s="67"/>
      <c r="DD84" s="67"/>
      <c r="DE84" s="67"/>
      <c r="DF84" s="67"/>
      <c r="DG84" s="67"/>
      <c r="DH84" s="67"/>
      <c r="DI84" s="67"/>
      <c r="DJ84" s="67"/>
      <c r="DK84" s="67"/>
      <c r="DL84" s="67"/>
      <c r="DM84" s="67"/>
      <c r="DN84" s="67"/>
      <c r="DO84" s="67"/>
      <c r="DP84" s="67"/>
      <c r="DQ84" s="67"/>
      <c r="DR84" s="67"/>
      <c r="DS84" s="67"/>
      <c r="DT84" s="67"/>
      <c r="DU84" s="67"/>
      <c r="DV84" s="67"/>
      <c r="DW84" s="67"/>
      <c r="DX84" s="67"/>
      <c r="DY84" s="67"/>
      <c r="DZ84" s="67"/>
      <c r="EA84" s="67"/>
      <c r="EB84" s="67"/>
      <c r="EC84" s="67"/>
      <c r="ED84" s="67"/>
      <c r="EE84" s="67"/>
      <c r="EF84" s="67"/>
      <c r="EG84" s="67"/>
      <c r="EH84" s="67"/>
      <c r="EI84" s="67"/>
      <c r="EJ84" s="67"/>
      <c r="EK84" s="67"/>
      <c r="EL84" s="67"/>
      <c r="EM84" s="67"/>
      <c r="EN84" s="67"/>
      <c r="EO84" s="67"/>
      <c r="EP84" s="67"/>
      <c r="EQ84" s="67"/>
      <c r="ER84" s="67"/>
      <c r="ES84" s="67"/>
      <c r="ET84" s="67"/>
      <c r="EU84" s="67"/>
      <c r="EV84" s="67"/>
      <c r="EW84" s="67"/>
      <c r="EX84" s="67"/>
      <c r="EY84" s="67"/>
      <c r="EZ84" s="67"/>
      <c r="FA84" s="67"/>
      <c r="FB84" s="67"/>
      <c r="FC84" s="67"/>
      <c r="FD84" s="67"/>
      <c r="FE84" s="67"/>
      <c r="FF84" s="67"/>
      <c r="FG84" s="67"/>
      <c r="FH84" s="67"/>
      <c r="FI84" s="67"/>
      <c r="FJ84" s="67"/>
      <c r="FK84" s="67"/>
      <c r="FL84" s="67"/>
      <c r="FM84" s="67"/>
      <c r="FN84" s="67"/>
      <c r="FO84" s="67"/>
      <c r="FP84" s="67"/>
    </row>
    <row r="85" spans="1:172" s="380" customFormat="1" hidden="1" x14ac:dyDescent="0.2">
      <c r="C85" s="219"/>
      <c r="K85" s="380" t="str">
        <f>LEFT(K72,1)</f>
        <v/>
      </c>
      <c r="L85" s="380" t="str">
        <f t="shared" ref="L85:AH85" si="28">LEFT(L72,1)</f>
        <v/>
      </c>
      <c r="M85" s="380" t="str">
        <f t="shared" si="28"/>
        <v/>
      </c>
      <c r="N85" s="380" t="str">
        <f t="shared" si="28"/>
        <v/>
      </c>
      <c r="O85" s="380" t="str">
        <f t="shared" si="28"/>
        <v/>
      </c>
      <c r="P85" s="380" t="str">
        <f t="shared" si="28"/>
        <v/>
      </c>
      <c r="Q85" s="380" t="str">
        <f t="shared" si="28"/>
        <v/>
      </c>
      <c r="R85" s="380" t="str">
        <f t="shared" si="28"/>
        <v/>
      </c>
      <c r="S85" s="380" t="str">
        <f t="shared" si="28"/>
        <v/>
      </c>
      <c r="T85" s="380" t="str">
        <f t="shared" si="28"/>
        <v/>
      </c>
      <c r="U85" s="380" t="str">
        <f t="shared" si="28"/>
        <v/>
      </c>
      <c r="V85" s="380" t="str">
        <f t="shared" si="28"/>
        <v/>
      </c>
      <c r="W85" s="380" t="str">
        <f t="shared" si="28"/>
        <v/>
      </c>
      <c r="X85" s="380" t="str">
        <f t="shared" si="28"/>
        <v/>
      </c>
      <c r="Y85" s="380" t="str">
        <f t="shared" si="28"/>
        <v/>
      </c>
      <c r="Z85" s="380" t="str">
        <f t="shared" si="28"/>
        <v/>
      </c>
      <c r="AA85" s="380" t="str">
        <f t="shared" si="28"/>
        <v/>
      </c>
      <c r="AB85" s="380" t="str">
        <f t="shared" si="28"/>
        <v/>
      </c>
      <c r="AC85" s="380" t="str">
        <f t="shared" si="28"/>
        <v/>
      </c>
      <c r="AD85" s="380" t="str">
        <f t="shared" si="28"/>
        <v/>
      </c>
      <c r="AE85" s="380" t="str">
        <f t="shared" si="28"/>
        <v/>
      </c>
      <c r="AF85" s="380" t="str">
        <f t="shared" si="28"/>
        <v/>
      </c>
      <c r="AG85" s="380" t="str">
        <f t="shared" si="28"/>
        <v/>
      </c>
      <c r="AH85" s="380" t="str">
        <f t="shared" si="28"/>
        <v/>
      </c>
      <c r="AI85" s="12"/>
      <c r="AJ85" s="12">
        <f>COUNTIF(K85:AH85,"C")</f>
        <v>0</v>
      </c>
      <c r="AK85" s="12">
        <f>COUNTIF(K85:AH85,"L")</f>
        <v>0</v>
      </c>
      <c r="AL85" s="12">
        <f>COUNTIF(K85:AH85,"B")</f>
        <v>0</v>
      </c>
      <c r="AM85" s="12">
        <f>COUNTIF(K85:AH85,"N")</f>
        <v>0</v>
      </c>
      <c r="AN85" s="12"/>
      <c r="AO85" s="12"/>
      <c r="AQ85" s="67"/>
      <c r="AR85" s="67"/>
      <c r="AS85" s="67"/>
      <c r="AT85" s="67"/>
      <c r="AU85" s="67"/>
      <c r="AV85" s="67"/>
      <c r="AW85" s="67"/>
      <c r="AX85" s="67"/>
      <c r="AY85" s="67"/>
      <c r="AZ85" s="67"/>
      <c r="BA85" s="67"/>
      <c r="BB85" s="220" t="s">
        <v>366</v>
      </c>
      <c r="BC85" s="220" t="s">
        <v>367</v>
      </c>
      <c r="BD85" s="220" t="s">
        <v>368</v>
      </c>
      <c r="BE85" s="220"/>
      <c r="BF85" s="220"/>
      <c r="BG85" s="67"/>
      <c r="BH85" s="67"/>
      <c r="BI85" s="67"/>
      <c r="BJ85" s="67"/>
      <c r="BK85" s="67"/>
      <c r="BL85" s="67"/>
      <c r="BM85" s="67"/>
      <c r="BN85" s="67"/>
      <c r="BO85" s="67"/>
      <c r="BP85" s="67"/>
      <c r="BQ85" s="67"/>
      <c r="BR85" s="67"/>
      <c r="BS85" s="67"/>
      <c r="BT85" s="67"/>
      <c r="BU85" s="67"/>
      <c r="BV85" s="67"/>
      <c r="BW85" s="67"/>
      <c r="BX85" s="67"/>
      <c r="BY85" s="67"/>
      <c r="BZ85" s="67"/>
      <c r="CA85" s="67"/>
      <c r="CB85" s="67"/>
      <c r="CC85" s="67"/>
      <c r="CD85" s="67"/>
      <c r="CE85" s="67"/>
      <c r="CF85" s="67"/>
      <c r="CG85" s="67"/>
      <c r="CH85" s="67"/>
      <c r="CI85" s="67"/>
      <c r="CJ85" s="67"/>
      <c r="CK85" s="120"/>
      <c r="CL85" s="120"/>
      <c r="CM85" s="120"/>
      <c r="CN85" s="120"/>
      <c r="CO85" s="120"/>
      <c r="CP85" s="120"/>
      <c r="CQ85" s="67"/>
      <c r="CR85" s="67"/>
      <c r="CS85" s="67"/>
      <c r="CT85" s="67"/>
      <c r="CU85" s="67"/>
      <c r="CV85" s="67"/>
      <c r="CW85" s="67"/>
      <c r="CX85" s="67"/>
      <c r="CY85" s="67"/>
      <c r="CZ85" s="67"/>
      <c r="DA85" s="67"/>
      <c r="DB85" s="67"/>
      <c r="DC85" s="67"/>
      <c r="DD85" s="67"/>
      <c r="DE85" s="67"/>
      <c r="DF85" s="67"/>
      <c r="DG85" s="67"/>
      <c r="DH85" s="67"/>
      <c r="DI85" s="67"/>
      <c r="DJ85" s="67"/>
      <c r="DK85" s="67"/>
      <c r="DL85" s="67"/>
      <c r="DM85" s="67"/>
      <c r="DN85" s="67"/>
      <c r="DO85" s="67"/>
      <c r="DP85" s="67"/>
      <c r="DQ85" s="67"/>
      <c r="DR85" s="67"/>
      <c r="DS85" s="67"/>
      <c r="DT85" s="67"/>
      <c r="DU85" s="67"/>
      <c r="DV85" s="67"/>
      <c r="DW85" s="67"/>
      <c r="DX85" s="67"/>
      <c r="DY85" s="67"/>
      <c r="DZ85" s="67"/>
      <c r="EA85" s="67"/>
      <c r="EB85" s="67"/>
      <c r="EC85" s="67"/>
      <c r="ED85" s="67"/>
      <c r="EE85" s="67"/>
      <c r="EF85" s="67"/>
      <c r="EG85" s="67"/>
      <c r="EH85" s="67"/>
      <c r="EI85" s="67"/>
      <c r="EJ85" s="67"/>
      <c r="EK85" s="67"/>
      <c r="EL85" s="67"/>
      <c r="EM85" s="67"/>
      <c r="EN85" s="67"/>
      <c r="EO85" s="67"/>
      <c r="EP85" s="67"/>
      <c r="EQ85" s="67"/>
      <c r="ER85" s="67"/>
      <c r="ES85" s="67"/>
      <c r="ET85" s="67"/>
      <c r="EU85" s="67"/>
      <c r="EV85" s="67"/>
      <c r="EW85" s="67"/>
      <c r="EX85" s="67"/>
      <c r="EY85" s="67"/>
      <c r="EZ85" s="67"/>
      <c r="FA85" s="67"/>
      <c r="FB85" s="67"/>
      <c r="FC85" s="67"/>
      <c r="FD85" s="67"/>
      <c r="FE85" s="67"/>
      <c r="FF85" s="67"/>
      <c r="FG85" s="67"/>
      <c r="FH85" s="67"/>
      <c r="FI85" s="67"/>
      <c r="FJ85" s="67"/>
      <c r="FK85" s="67"/>
      <c r="FL85" s="67"/>
      <c r="FM85" s="67"/>
      <c r="FN85" s="67"/>
      <c r="FO85" s="67"/>
      <c r="FP85" s="67"/>
    </row>
    <row r="86" spans="1:172" s="380" customFormat="1" hidden="1" x14ac:dyDescent="0.2">
      <c r="C86" s="385"/>
      <c r="D86" s="67"/>
      <c r="E86" s="67"/>
      <c r="F86" s="67"/>
      <c r="G86" s="67"/>
      <c r="H86" s="67"/>
      <c r="I86" s="385"/>
      <c r="N86" s="67"/>
      <c r="O86" s="67"/>
      <c r="P86" s="67"/>
      <c r="Q86" s="67"/>
      <c r="R86" s="67"/>
      <c r="S86" s="67"/>
      <c r="T86" s="387"/>
      <c r="U86" s="67"/>
      <c r="V86" s="67"/>
      <c r="W86" s="67"/>
      <c r="X86" s="67"/>
      <c r="Y86" s="67"/>
      <c r="Z86" s="385"/>
      <c r="AA86" s="12"/>
      <c r="AB86" s="12"/>
      <c r="AC86" s="12"/>
      <c r="AD86" s="12"/>
      <c r="AE86" s="12"/>
      <c r="AF86" s="12"/>
      <c r="AH86" s="12"/>
      <c r="AI86" s="12"/>
      <c r="AJ86" s="12" t="str">
        <f>IF(U74="","",MATCH(U74,BB73:BD73,0))</f>
        <v/>
      </c>
      <c r="AK86" s="339" t="str">
        <f>IF(AJ86="","",INDEX(BB74:BD74,1,AJ86))</f>
        <v/>
      </c>
      <c r="AL86" s="339" t="str">
        <f>IF(AK86="C",$BB$85,IF(AK86="L",$BC$85,IF(AK86="B",$BD$85,"")))</f>
        <v/>
      </c>
      <c r="AM86" s="12"/>
      <c r="AN86" s="12"/>
      <c r="AO86" s="12"/>
      <c r="AQ86" s="67"/>
      <c r="AR86" s="67"/>
      <c r="AS86" s="67"/>
      <c r="AT86" s="67"/>
      <c r="AU86" s="67"/>
      <c r="AV86" s="67"/>
      <c r="AW86" s="67"/>
      <c r="AX86" s="67"/>
      <c r="AY86" s="67"/>
      <c r="AZ86" s="67"/>
      <c r="BA86" s="67"/>
      <c r="BB86" s="220"/>
      <c r="BC86" s="220"/>
      <c r="BD86" s="220"/>
      <c r="BE86" s="220"/>
      <c r="BF86" s="220"/>
      <c r="BG86" s="67"/>
      <c r="BH86" s="67"/>
      <c r="BI86" s="67"/>
      <c r="BJ86" s="67"/>
      <c r="BK86" s="67"/>
      <c r="BL86" s="67"/>
      <c r="BM86" s="67"/>
      <c r="BN86" s="67"/>
      <c r="BO86" s="67"/>
      <c r="BP86" s="67"/>
      <c r="BQ86" s="67"/>
      <c r="BR86" s="67"/>
      <c r="BS86" s="67"/>
      <c r="BT86" s="67"/>
      <c r="BU86" s="67"/>
      <c r="BV86" s="67"/>
      <c r="BW86" s="67"/>
      <c r="BX86" s="67"/>
      <c r="BY86" s="67"/>
      <c r="BZ86" s="67"/>
      <c r="CA86" s="67"/>
      <c r="CB86" s="67"/>
      <c r="CC86" s="67"/>
      <c r="CD86" s="67"/>
      <c r="CE86" s="67"/>
      <c r="CF86" s="67"/>
      <c r="CG86" s="67"/>
      <c r="CH86" s="67"/>
      <c r="CI86" s="67"/>
      <c r="CJ86" s="67"/>
      <c r="CK86" s="120"/>
      <c r="CL86" s="120"/>
      <c r="CM86" s="120"/>
      <c r="CN86" s="120"/>
      <c r="CO86" s="120"/>
      <c r="CP86" s="120"/>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c r="DO86" s="67"/>
      <c r="DP86" s="67"/>
      <c r="DQ86" s="67"/>
      <c r="DR86" s="67"/>
      <c r="DS86" s="67"/>
      <c r="DT86" s="67"/>
      <c r="DU86" s="67"/>
      <c r="DV86" s="67"/>
      <c r="DW86" s="67"/>
      <c r="DX86" s="67"/>
      <c r="DY86" s="67"/>
      <c r="DZ86" s="67"/>
      <c r="EA86" s="67"/>
      <c r="EB86" s="67"/>
      <c r="EC86" s="67"/>
      <c r="ED86" s="67"/>
      <c r="EE86" s="67"/>
      <c r="EF86" s="67"/>
      <c r="EG86" s="67"/>
      <c r="EH86" s="67"/>
      <c r="EI86" s="67"/>
      <c r="EJ86" s="67"/>
      <c r="EK86" s="67"/>
      <c r="EL86" s="67"/>
      <c r="EM86" s="67"/>
      <c r="EN86" s="67"/>
      <c r="EO86" s="67"/>
      <c r="EP86" s="67"/>
      <c r="EQ86" s="67"/>
      <c r="ER86" s="67"/>
      <c r="ES86" s="67"/>
      <c r="ET86" s="67"/>
      <c r="EU86" s="67"/>
      <c r="EV86" s="67"/>
      <c r="EW86" s="67"/>
      <c r="EX86" s="67"/>
      <c r="EY86" s="67"/>
      <c r="EZ86" s="67"/>
      <c r="FA86" s="67"/>
      <c r="FB86" s="67"/>
      <c r="FC86" s="67"/>
      <c r="FD86" s="67"/>
      <c r="FE86" s="67"/>
      <c r="FF86" s="67"/>
      <c r="FG86" s="67"/>
      <c r="FH86" s="67"/>
      <c r="FI86" s="67"/>
      <c r="FJ86" s="67"/>
      <c r="FK86" s="67"/>
      <c r="FL86" s="67"/>
      <c r="FM86" s="67"/>
      <c r="FN86" s="67"/>
      <c r="FO86" s="67"/>
      <c r="FP86" s="67"/>
    </row>
    <row r="87" spans="1:172" s="380" customFormat="1" hidden="1" x14ac:dyDescent="0.2">
      <c r="C87" s="385"/>
      <c r="D87" s="67"/>
      <c r="E87" s="67"/>
      <c r="F87" s="67"/>
      <c r="G87" s="67"/>
      <c r="H87" s="67"/>
      <c r="I87" s="385"/>
      <c r="N87" s="67"/>
      <c r="O87" s="67"/>
      <c r="P87" s="67"/>
      <c r="Q87" s="67"/>
      <c r="R87" s="67"/>
      <c r="S87" s="67"/>
      <c r="T87" s="387"/>
      <c r="U87" s="67"/>
      <c r="V87" s="67"/>
      <c r="W87" s="67"/>
      <c r="X87" s="67"/>
      <c r="Y87" s="67"/>
      <c r="Z87" s="385"/>
      <c r="AA87" s="12"/>
      <c r="AB87" s="12"/>
      <c r="AC87" s="12"/>
      <c r="AD87" s="12"/>
      <c r="AE87" s="12"/>
      <c r="AF87" s="12"/>
      <c r="AH87" s="12"/>
      <c r="AI87" s="12"/>
      <c r="AJ87" s="12"/>
      <c r="AK87" s="12"/>
      <c r="AL87" s="12"/>
      <c r="AM87" s="12"/>
      <c r="AN87" s="12"/>
      <c r="AO87" s="12"/>
      <c r="AQ87" s="67"/>
      <c r="AR87" s="67"/>
      <c r="AS87" s="67"/>
      <c r="AT87" s="67"/>
      <c r="AU87" s="67"/>
      <c r="AV87" s="67"/>
      <c r="AW87" s="67"/>
      <c r="AX87" s="67"/>
      <c r="AY87" s="67"/>
      <c r="AZ87" s="67"/>
      <c r="BA87" s="67"/>
      <c r="BB87" s="220"/>
      <c r="BC87" s="220"/>
      <c r="BD87" s="220"/>
      <c r="BE87" s="220"/>
      <c r="BF87" s="220"/>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v>39</v>
      </c>
      <c r="CJ87" s="2" t="s">
        <v>771</v>
      </c>
      <c r="CK87" s="120"/>
      <c r="CL87" s="120"/>
      <c r="CM87" s="120" t="str">
        <f>IF(COUNTIF($CQ$14:$DO$14,CJ87)=0,"",COUNTIF($CQ$14:$DO$14,CJ87))</f>
        <v/>
      </c>
      <c r="CN87" s="120"/>
      <c r="CO87" s="120"/>
      <c r="CP87" s="120"/>
      <c r="CQ87" s="120"/>
      <c r="CR87" s="120"/>
      <c r="CS87" s="120"/>
      <c r="CT87" s="120"/>
      <c r="CU87" s="120"/>
      <c r="CV87" s="120"/>
      <c r="CW87" s="120"/>
      <c r="CX87" s="120"/>
      <c r="CY87" s="120"/>
      <c r="CZ87" s="120"/>
      <c r="DA87" s="120"/>
      <c r="DB87" s="120"/>
      <c r="DC87" s="120"/>
      <c r="DD87" s="120"/>
      <c r="DE87" s="120"/>
      <c r="DF87" s="120"/>
      <c r="DG87" s="120"/>
      <c r="DH87" s="120"/>
      <c r="DI87" s="120"/>
      <c r="DJ87" s="120"/>
      <c r="DK87" s="120"/>
      <c r="DL87" s="120"/>
      <c r="DM87" s="120"/>
      <c r="DN87" s="120"/>
      <c r="DO87" s="120"/>
      <c r="DP87" s="67"/>
      <c r="DQ87" s="67"/>
      <c r="DR87" s="67"/>
      <c r="DS87" s="67"/>
      <c r="DT87" s="67"/>
      <c r="DU87" s="67"/>
      <c r="DV87" s="67"/>
      <c r="DW87" s="67"/>
      <c r="DX87" s="67"/>
      <c r="DY87" s="67"/>
      <c r="DZ87" s="67"/>
      <c r="EA87" s="67"/>
      <c r="EB87" s="67"/>
      <c r="EC87" s="67"/>
      <c r="ED87" s="67"/>
      <c r="EE87" s="67"/>
      <c r="EF87" s="67"/>
      <c r="EG87" s="67"/>
      <c r="EH87" s="67"/>
      <c r="EI87" s="67"/>
      <c r="EJ87" s="67"/>
      <c r="EK87" s="67"/>
      <c r="EL87" s="67"/>
      <c r="EM87" s="67"/>
      <c r="EN87" s="67"/>
      <c r="EO87" s="67"/>
      <c r="EP87" s="67"/>
      <c r="EQ87" s="67"/>
      <c r="ER87" s="67"/>
      <c r="ES87" s="67"/>
      <c r="ET87" s="67"/>
      <c r="EU87" s="67"/>
      <c r="EV87" s="67"/>
      <c r="EW87" s="67"/>
      <c r="EX87" s="67"/>
      <c r="EY87" s="67"/>
      <c r="EZ87" s="67"/>
      <c r="FA87" s="67"/>
      <c r="FB87" s="67"/>
      <c r="FC87" s="67"/>
      <c r="FD87" s="67"/>
      <c r="FE87" s="67"/>
      <c r="FF87" s="67"/>
      <c r="FG87" s="67"/>
      <c r="FH87" s="67"/>
      <c r="FI87" s="67"/>
      <c r="FJ87" s="67"/>
      <c r="FK87" s="67"/>
      <c r="FL87" s="67"/>
      <c r="FM87" s="67"/>
      <c r="FN87" s="67"/>
      <c r="FO87" s="67"/>
      <c r="FP87" s="67"/>
    </row>
    <row r="88" spans="1:172" s="380" customFormat="1" hidden="1" x14ac:dyDescent="0.2">
      <c r="C88" s="385"/>
      <c r="D88" s="67"/>
      <c r="E88" s="67"/>
      <c r="F88" s="67"/>
      <c r="G88" s="67"/>
      <c r="H88" s="67"/>
      <c r="I88" s="385"/>
      <c r="N88" s="67"/>
      <c r="O88" s="385"/>
      <c r="P88" s="67"/>
      <c r="Q88" s="67"/>
      <c r="R88" s="67"/>
      <c r="S88" s="67"/>
      <c r="T88" s="67"/>
      <c r="U88" s="67"/>
      <c r="V88" s="67"/>
      <c r="W88" s="385"/>
      <c r="X88" s="67"/>
      <c r="Y88" s="67"/>
      <c r="Z88" s="385"/>
      <c r="AA88" s="12"/>
      <c r="AB88" s="12"/>
      <c r="AC88" s="12"/>
      <c r="AD88" s="12"/>
      <c r="AE88" s="12"/>
      <c r="AF88" s="12"/>
      <c r="AH88" s="12"/>
      <c r="AI88" s="12"/>
      <c r="AJ88" s="12"/>
      <c r="AK88" s="12"/>
      <c r="AL88" s="12"/>
      <c r="AM88" s="12"/>
      <c r="AN88" s="12"/>
      <c r="AO88" s="12"/>
      <c r="AQ88" s="67"/>
      <c r="AR88" s="67"/>
      <c r="AS88" s="67"/>
      <c r="AT88" s="67"/>
      <c r="AU88" s="67"/>
      <c r="AV88" s="67"/>
      <c r="AW88" s="67"/>
      <c r="AX88" s="67"/>
      <c r="AY88" s="67"/>
      <c r="AZ88" s="67"/>
      <c r="BA88" s="67"/>
      <c r="BB88" s="220"/>
      <c r="BC88" s="220"/>
      <c r="BD88" s="220"/>
      <c r="BE88" s="220"/>
      <c r="BF88" s="220"/>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v>40</v>
      </c>
      <c r="CJ88" s="2" t="s">
        <v>772</v>
      </c>
      <c r="CK88" s="120"/>
      <c r="CL88" s="120"/>
      <c r="CM88" s="120" t="str">
        <f t="shared" ref="CM88:CM95" si="29">IF(COUNTIF($CQ$14:$DO$14,CJ88)=0,"",COUNTIF($CQ$14:$DO$14,CJ88))</f>
        <v/>
      </c>
      <c r="CN88" s="120"/>
      <c r="CO88" s="120"/>
      <c r="CP88" s="120"/>
      <c r="CQ88" s="120"/>
      <c r="CR88" s="120"/>
      <c r="CS88" s="120"/>
      <c r="CT88" s="120"/>
      <c r="CU88" s="120"/>
      <c r="CV88" s="120"/>
      <c r="CW88" s="120"/>
      <c r="CX88" s="120"/>
      <c r="CY88" s="120"/>
      <c r="CZ88" s="120"/>
      <c r="DA88" s="120"/>
      <c r="DB88" s="120"/>
      <c r="DC88" s="120"/>
      <c r="DD88" s="120"/>
      <c r="DE88" s="120"/>
      <c r="DF88" s="120"/>
      <c r="DG88" s="120"/>
      <c r="DH88" s="120"/>
      <c r="DI88" s="120"/>
      <c r="DJ88" s="120"/>
      <c r="DK88" s="120"/>
      <c r="DL88" s="120"/>
      <c r="DM88" s="120"/>
      <c r="DN88" s="120"/>
      <c r="DO88" s="120"/>
      <c r="DP88" s="67"/>
      <c r="DQ88" s="67"/>
      <c r="DR88" s="67"/>
      <c r="DS88" s="67"/>
      <c r="DT88" s="67"/>
      <c r="DU88" s="67"/>
      <c r="DV88" s="67"/>
      <c r="DW88" s="67"/>
      <c r="DX88" s="67"/>
      <c r="DY88" s="67"/>
      <c r="DZ88" s="67"/>
      <c r="EA88" s="67"/>
      <c r="EB88" s="67"/>
      <c r="EC88" s="67"/>
      <c r="ED88" s="67"/>
      <c r="EE88" s="67"/>
      <c r="EF88" s="67"/>
      <c r="EG88" s="67"/>
      <c r="EH88" s="67"/>
      <c r="EI88" s="67"/>
      <c r="EJ88" s="67"/>
      <c r="EK88" s="67"/>
      <c r="EL88" s="67"/>
      <c r="EM88" s="67"/>
      <c r="EN88" s="67"/>
      <c r="EO88" s="67"/>
      <c r="EP88" s="67"/>
      <c r="EQ88" s="67"/>
      <c r="ER88" s="67"/>
      <c r="ES88" s="67"/>
      <c r="ET88" s="67"/>
      <c r="EU88" s="67"/>
      <c r="EV88" s="67"/>
      <c r="EW88" s="67"/>
      <c r="EX88" s="67"/>
      <c r="EY88" s="67"/>
      <c r="EZ88" s="67"/>
      <c r="FA88" s="67"/>
      <c r="FB88" s="67"/>
      <c r="FC88" s="67"/>
      <c r="FD88" s="67"/>
      <c r="FE88" s="67"/>
      <c r="FF88" s="67"/>
      <c r="FG88" s="67"/>
      <c r="FH88" s="67"/>
      <c r="FI88" s="67"/>
      <c r="FJ88" s="67"/>
      <c r="FK88" s="67"/>
      <c r="FL88" s="67"/>
      <c r="FM88" s="67"/>
      <c r="FN88" s="67"/>
      <c r="FO88" s="67"/>
      <c r="FP88" s="67"/>
    </row>
    <row r="89" spans="1:172" s="380" customFormat="1" hidden="1" x14ac:dyDescent="0.2">
      <c r="C89" s="385"/>
      <c r="D89" s="67"/>
      <c r="E89" s="67"/>
      <c r="F89" s="67"/>
      <c r="G89" s="67"/>
      <c r="H89" s="67"/>
      <c r="I89" s="67"/>
      <c r="J89" s="67"/>
      <c r="K89" s="67"/>
      <c r="L89" s="67"/>
      <c r="M89" s="67"/>
      <c r="N89" s="67"/>
      <c r="O89" s="67"/>
      <c r="Z89" s="385"/>
      <c r="AA89" s="12"/>
      <c r="AB89" s="12"/>
      <c r="AC89" s="12"/>
      <c r="AD89" s="12"/>
      <c r="AE89" s="12"/>
      <c r="AF89" s="93"/>
      <c r="AH89" s="12"/>
      <c r="AI89" s="12"/>
      <c r="AJ89" s="12"/>
      <c r="AK89" s="12"/>
      <c r="AL89" s="12"/>
      <c r="AM89" s="12"/>
      <c r="AN89" s="12"/>
      <c r="AO89" s="12"/>
      <c r="AQ89" s="67"/>
      <c r="AR89" s="67"/>
      <c r="AS89" s="67"/>
      <c r="AT89" s="67"/>
      <c r="AU89" s="67"/>
      <c r="AV89" s="67"/>
      <c r="AW89" s="67"/>
      <c r="AX89" s="67"/>
      <c r="AY89" s="67"/>
      <c r="AZ89" s="67"/>
      <c r="BA89" s="67"/>
      <c r="BB89" s="220"/>
      <c r="BC89" s="220"/>
      <c r="BD89" s="220"/>
      <c r="BE89" s="220"/>
      <c r="BF89" s="220"/>
      <c r="BG89" s="67"/>
      <c r="BH89" s="67"/>
      <c r="BI89" s="67"/>
      <c r="BJ89" s="67"/>
      <c r="BK89" s="67"/>
      <c r="BL89" s="67"/>
      <c r="BM89" s="67"/>
      <c r="BN89" s="67"/>
      <c r="BO89" s="67"/>
      <c r="BP89" s="67"/>
      <c r="BQ89" s="67"/>
      <c r="BR89" s="67"/>
      <c r="BS89" s="67"/>
      <c r="BT89" s="67"/>
      <c r="BU89" s="67"/>
      <c r="BV89" s="67"/>
      <c r="BW89" s="67"/>
      <c r="BX89" s="67"/>
      <c r="BY89" s="67"/>
      <c r="BZ89" s="67"/>
      <c r="CA89" s="67"/>
      <c r="CB89" s="67"/>
      <c r="CC89" s="67"/>
      <c r="CD89" s="67"/>
      <c r="CE89" s="67"/>
      <c r="CF89" s="67"/>
      <c r="CG89" s="67"/>
      <c r="CH89" s="67"/>
      <c r="CI89" s="67">
        <v>41</v>
      </c>
      <c r="CJ89" s="2" t="s">
        <v>773</v>
      </c>
      <c r="CK89" s="120"/>
      <c r="CL89" s="120"/>
      <c r="CM89" s="120" t="str">
        <f t="shared" si="29"/>
        <v/>
      </c>
      <c r="CN89" s="120"/>
      <c r="CO89" s="120"/>
      <c r="CP89" s="120"/>
      <c r="CQ89" s="120"/>
      <c r="CR89" s="120"/>
      <c r="CS89" s="120"/>
      <c r="CT89" s="120"/>
      <c r="CU89" s="120"/>
      <c r="CV89" s="120"/>
      <c r="CW89" s="120"/>
      <c r="CX89" s="120"/>
      <c r="CY89" s="120"/>
      <c r="CZ89" s="120"/>
      <c r="DA89" s="120"/>
      <c r="DB89" s="120"/>
      <c r="DC89" s="120"/>
      <c r="DD89" s="120"/>
      <c r="DE89" s="120"/>
      <c r="DF89" s="120"/>
      <c r="DG89" s="120"/>
      <c r="DH89" s="120"/>
      <c r="DI89" s="120"/>
      <c r="DJ89" s="120"/>
      <c r="DK89" s="120"/>
      <c r="DL89" s="120"/>
      <c r="DM89" s="120"/>
      <c r="DN89" s="120"/>
      <c r="DO89" s="120"/>
      <c r="DP89" s="67"/>
      <c r="DQ89" s="67"/>
      <c r="DR89" s="67"/>
      <c r="DS89" s="67"/>
      <c r="DT89" s="67"/>
      <c r="DU89" s="67"/>
      <c r="DV89" s="67"/>
      <c r="DW89" s="67"/>
      <c r="DX89" s="67"/>
      <c r="DY89" s="67"/>
      <c r="DZ89" s="67"/>
      <c r="EA89" s="67"/>
      <c r="EB89" s="67"/>
      <c r="EC89" s="67"/>
      <c r="ED89" s="67"/>
      <c r="EE89" s="67"/>
      <c r="EF89" s="67"/>
      <c r="EG89" s="67"/>
      <c r="EH89" s="67"/>
      <c r="EI89" s="67"/>
      <c r="EJ89" s="67"/>
      <c r="EK89" s="67"/>
      <c r="EL89" s="67"/>
      <c r="EM89" s="67"/>
      <c r="EN89" s="67"/>
      <c r="EO89" s="67"/>
      <c r="EP89" s="67"/>
      <c r="EQ89" s="67"/>
      <c r="ER89" s="67"/>
      <c r="ES89" s="67"/>
      <c r="ET89" s="67"/>
      <c r="EU89" s="67"/>
      <c r="EV89" s="67"/>
      <c r="EW89" s="67"/>
      <c r="EX89" s="67"/>
      <c r="EY89" s="67"/>
      <c r="EZ89" s="67"/>
      <c r="FA89" s="67"/>
      <c r="FB89" s="67"/>
      <c r="FC89" s="67"/>
      <c r="FD89" s="67"/>
      <c r="FE89" s="67"/>
      <c r="FF89" s="67"/>
      <c r="FG89" s="67"/>
      <c r="FH89" s="67"/>
      <c r="FI89" s="67"/>
      <c r="FJ89" s="67"/>
      <c r="FK89" s="67"/>
      <c r="FL89" s="67"/>
      <c r="FM89" s="67"/>
      <c r="FN89" s="67"/>
      <c r="FO89" s="67"/>
      <c r="FP89" s="67"/>
    </row>
    <row r="90" spans="1:172" s="380" customFormat="1" hidden="1" x14ac:dyDescent="0.2">
      <c r="D90" s="67"/>
      <c r="E90" s="67"/>
      <c r="F90" s="67"/>
      <c r="G90" s="67"/>
      <c r="Z90" s="385"/>
      <c r="AA90" s="12"/>
      <c r="AB90" s="12"/>
      <c r="AC90" s="12"/>
      <c r="AD90" s="12"/>
      <c r="AE90" s="12"/>
      <c r="AF90" s="93"/>
      <c r="AH90" s="12"/>
      <c r="AI90" s="12"/>
      <c r="AJ90" s="12"/>
      <c r="AK90" s="12"/>
      <c r="AL90" s="12"/>
      <c r="AM90" s="12"/>
      <c r="AN90" s="12"/>
      <c r="AO90" s="12"/>
      <c r="AQ90" s="67"/>
      <c r="AR90" s="67"/>
      <c r="AS90" s="67"/>
      <c r="AT90" s="67"/>
      <c r="AU90" s="67"/>
      <c r="AV90" s="67"/>
      <c r="AW90" s="67"/>
      <c r="AX90" s="67"/>
      <c r="AY90" s="67"/>
      <c r="AZ90" s="67"/>
      <c r="BA90" s="67"/>
      <c r="BB90" s="220"/>
      <c r="BC90" s="220"/>
      <c r="BD90" s="220"/>
      <c r="BE90" s="220"/>
      <c r="BF90" s="220"/>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v>42</v>
      </c>
      <c r="CJ90" s="2" t="s">
        <v>774</v>
      </c>
      <c r="CK90" s="120"/>
      <c r="CL90" s="120"/>
      <c r="CM90" s="120" t="str">
        <f t="shared" si="29"/>
        <v/>
      </c>
      <c r="CN90" s="120"/>
      <c r="CO90" s="120"/>
      <c r="CP90" s="120"/>
      <c r="CQ90" s="120"/>
      <c r="CR90" s="120"/>
      <c r="CS90" s="120"/>
      <c r="CT90" s="120"/>
      <c r="CU90" s="120"/>
      <c r="CV90" s="120"/>
      <c r="CW90" s="120"/>
      <c r="CX90" s="120"/>
      <c r="CY90" s="120"/>
      <c r="CZ90" s="120"/>
      <c r="DA90" s="120"/>
      <c r="DB90" s="120"/>
      <c r="DC90" s="120"/>
      <c r="DD90" s="120"/>
      <c r="DE90" s="120"/>
      <c r="DF90" s="120"/>
      <c r="DG90" s="120"/>
      <c r="DH90" s="120"/>
      <c r="DI90" s="120"/>
      <c r="DJ90" s="120"/>
      <c r="DK90" s="120"/>
      <c r="DL90" s="120"/>
      <c r="DM90" s="120"/>
      <c r="DN90" s="120"/>
      <c r="DO90" s="120"/>
      <c r="DP90" s="67"/>
      <c r="DQ90" s="67"/>
      <c r="DR90" s="67"/>
      <c r="DS90" s="67"/>
      <c r="DT90" s="67"/>
      <c r="DU90" s="67"/>
      <c r="DV90" s="67"/>
      <c r="DW90" s="67"/>
      <c r="DX90" s="67"/>
      <c r="DY90" s="67"/>
      <c r="DZ90" s="67"/>
      <c r="EA90" s="67"/>
      <c r="EB90" s="67"/>
      <c r="EC90" s="67"/>
      <c r="ED90" s="67"/>
      <c r="EE90" s="67"/>
      <c r="EF90" s="67"/>
      <c r="EG90" s="67"/>
      <c r="EH90" s="67"/>
      <c r="EI90" s="67"/>
      <c r="EJ90" s="67"/>
      <c r="EK90" s="67"/>
      <c r="EL90" s="67"/>
      <c r="EM90" s="67"/>
      <c r="EN90" s="67"/>
      <c r="EO90" s="67"/>
      <c r="EP90" s="67"/>
      <c r="EQ90" s="67"/>
      <c r="ER90" s="67"/>
      <c r="ES90" s="67"/>
      <c r="ET90" s="67"/>
      <c r="EU90" s="67"/>
      <c r="EV90" s="67"/>
      <c r="EW90" s="67"/>
      <c r="EX90" s="67"/>
      <c r="EY90" s="67"/>
      <c r="EZ90" s="67"/>
      <c r="FA90" s="67"/>
      <c r="FB90" s="67"/>
      <c r="FC90" s="67"/>
      <c r="FD90" s="67"/>
      <c r="FE90" s="67"/>
      <c r="FF90" s="67"/>
      <c r="FG90" s="67"/>
      <c r="FH90" s="67"/>
      <c r="FI90" s="67"/>
      <c r="FJ90" s="67"/>
      <c r="FK90" s="67"/>
      <c r="FL90" s="67"/>
      <c r="FM90" s="67"/>
      <c r="FN90" s="67"/>
      <c r="FO90" s="67"/>
      <c r="FP90" s="67"/>
    </row>
    <row r="91" spans="1:172" s="380" customFormat="1" hidden="1" x14ac:dyDescent="0.2">
      <c r="D91" s="67"/>
      <c r="E91" s="67"/>
      <c r="F91" s="67"/>
      <c r="G91" s="67"/>
      <c r="Z91" s="385"/>
      <c r="AA91" s="12"/>
      <c r="AB91" s="12"/>
      <c r="AC91" s="12"/>
      <c r="AD91" s="12"/>
      <c r="AE91" s="12"/>
      <c r="AF91" s="12"/>
      <c r="AH91" s="12"/>
      <c r="AI91" s="12"/>
      <c r="AJ91" s="344"/>
      <c r="AK91" s="344"/>
      <c r="AL91" s="344"/>
      <c r="AM91" s="344"/>
      <c r="AN91" s="344"/>
      <c r="AO91" s="344"/>
      <c r="AQ91" s="67"/>
      <c r="AR91" s="67"/>
      <c r="AS91" s="67"/>
      <c r="AT91" s="67"/>
      <c r="AU91" s="67"/>
      <c r="AV91" s="67"/>
      <c r="AW91" s="67"/>
      <c r="AX91" s="67"/>
      <c r="AY91" s="67"/>
      <c r="AZ91" s="67"/>
      <c r="BA91" s="67"/>
      <c r="BB91" s="220"/>
      <c r="BC91" s="220"/>
      <c r="BD91" s="220"/>
      <c r="BE91" s="220"/>
      <c r="BF91" s="220"/>
      <c r="BG91" s="67"/>
      <c r="BH91" s="67"/>
      <c r="BI91" s="67"/>
      <c r="BJ91" s="67"/>
      <c r="BK91" s="67"/>
      <c r="BL91" s="67"/>
      <c r="BM91" s="67"/>
      <c r="BN91" s="67"/>
      <c r="BO91" s="67"/>
      <c r="BP91" s="67"/>
      <c r="BQ91" s="67"/>
      <c r="BR91" s="67"/>
      <c r="BS91" s="67"/>
      <c r="BT91" s="67"/>
      <c r="BU91" s="67"/>
      <c r="BV91" s="67"/>
      <c r="BW91" s="67"/>
      <c r="BX91" s="67"/>
      <c r="BY91" s="67"/>
      <c r="BZ91" s="67"/>
      <c r="CA91" s="67"/>
      <c r="CB91" s="67"/>
      <c r="CC91" s="67"/>
      <c r="CD91" s="67"/>
      <c r="CE91" s="67"/>
      <c r="CF91" s="67"/>
      <c r="CG91" s="67"/>
      <c r="CH91" s="67"/>
      <c r="CI91" s="67">
        <v>43</v>
      </c>
      <c r="CJ91" s="2" t="s">
        <v>775</v>
      </c>
      <c r="CK91" s="120"/>
      <c r="CL91" s="120"/>
      <c r="CM91" s="120" t="str">
        <f t="shared" si="29"/>
        <v/>
      </c>
      <c r="CN91" s="120"/>
      <c r="CO91" s="120"/>
      <c r="CP91" s="120"/>
      <c r="CQ91" s="120"/>
      <c r="CR91" s="120"/>
      <c r="CS91" s="120"/>
      <c r="CT91" s="120"/>
      <c r="CU91" s="120"/>
      <c r="CV91" s="120"/>
      <c r="CW91" s="120"/>
      <c r="CX91" s="120"/>
      <c r="CY91" s="120"/>
      <c r="CZ91" s="120"/>
      <c r="DA91" s="120"/>
      <c r="DB91" s="120"/>
      <c r="DC91" s="120"/>
      <c r="DD91" s="120"/>
      <c r="DE91" s="120"/>
      <c r="DF91" s="120"/>
      <c r="DG91" s="120"/>
      <c r="DH91" s="120"/>
      <c r="DI91" s="120"/>
      <c r="DJ91" s="120"/>
      <c r="DK91" s="120"/>
      <c r="DL91" s="120"/>
      <c r="DM91" s="120"/>
      <c r="DN91" s="120"/>
      <c r="DO91" s="120"/>
      <c r="DP91" s="67"/>
      <c r="DQ91" s="67"/>
      <c r="DR91" s="67"/>
      <c r="DS91" s="67"/>
      <c r="DT91" s="67"/>
      <c r="DU91" s="67"/>
      <c r="DV91" s="67"/>
      <c r="DW91" s="67"/>
      <c r="DX91" s="67"/>
      <c r="DY91" s="67"/>
      <c r="DZ91" s="67"/>
      <c r="EA91" s="67"/>
      <c r="EB91" s="67"/>
      <c r="EC91" s="67"/>
      <c r="ED91" s="67"/>
      <c r="EE91" s="67"/>
      <c r="EF91" s="67"/>
      <c r="EG91" s="67"/>
      <c r="EH91" s="67"/>
      <c r="EI91" s="67"/>
      <c r="EJ91" s="67"/>
      <c r="EK91" s="67"/>
      <c r="EL91" s="67"/>
      <c r="EM91" s="67"/>
      <c r="EN91" s="67"/>
      <c r="EO91" s="67"/>
      <c r="EP91" s="67"/>
      <c r="EQ91" s="67"/>
      <c r="ER91" s="67"/>
      <c r="ES91" s="67"/>
      <c r="ET91" s="67"/>
      <c r="EU91" s="67"/>
      <c r="EV91" s="67"/>
      <c r="EW91" s="67"/>
      <c r="EX91" s="67"/>
      <c r="EY91" s="67"/>
      <c r="EZ91" s="67"/>
      <c r="FA91" s="67"/>
      <c r="FB91" s="67"/>
      <c r="FC91" s="67"/>
      <c r="FD91" s="67"/>
      <c r="FE91" s="67"/>
      <c r="FF91" s="67"/>
      <c r="FG91" s="67"/>
      <c r="FH91" s="67"/>
      <c r="FI91" s="67"/>
      <c r="FJ91" s="67"/>
      <c r="FK91" s="67"/>
      <c r="FL91" s="67"/>
      <c r="FM91" s="67"/>
      <c r="FN91" s="67"/>
      <c r="FO91" s="67"/>
      <c r="FP91" s="67"/>
    </row>
    <row r="92" spans="1:172" s="380" customFormat="1" hidden="1" x14ac:dyDescent="0.2">
      <c r="D92" s="67"/>
      <c r="E92" s="67"/>
      <c r="F92" s="67"/>
      <c r="G92" s="67"/>
      <c r="K92" s="231" t="str">
        <f>IF(AND(K9=$BB$9,K67="→"),"X","")</f>
        <v/>
      </c>
      <c r="L92" s="231" t="str">
        <f t="shared" ref="L92:AH92" si="30">IF(AND(L9=$BB$9,L67="→"),"X","")</f>
        <v/>
      </c>
      <c r="M92" s="231" t="str">
        <f t="shared" si="30"/>
        <v/>
      </c>
      <c r="N92" s="231" t="str">
        <f t="shared" si="30"/>
        <v/>
      </c>
      <c r="O92" s="231" t="str">
        <f t="shared" si="30"/>
        <v/>
      </c>
      <c r="P92" s="231" t="str">
        <f t="shared" si="30"/>
        <v/>
      </c>
      <c r="Q92" s="231" t="str">
        <f t="shared" si="30"/>
        <v/>
      </c>
      <c r="R92" s="231" t="str">
        <f t="shared" si="30"/>
        <v/>
      </c>
      <c r="S92" s="231" t="str">
        <f t="shared" si="30"/>
        <v/>
      </c>
      <c r="T92" s="231" t="str">
        <f t="shared" si="30"/>
        <v/>
      </c>
      <c r="U92" s="231" t="str">
        <f t="shared" si="30"/>
        <v/>
      </c>
      <c r="V92" s="231" t="str">
        <f t="shared" si="30"/>
        <v/>
      </c>
      <c r="W92" s="231" t="str">
        <f t="shared" si="30"/>
        <v/>
      </c>
      <c r="X92" s="231" t="str">
        <f t="shared" si="30"/>
        <v/>
      </c>
      <c r="Y92" s="231" t="str">
        <f t="shared" si="30"/>
        <v/>
      </c>
      <c r="Z92" s="231" t="str">
        <f t="shared" si="30"/>
        <v/>
      </c>
      <c r="AA92" s="231" t="str">
        <f t="shared" si="30"/>
        <v/>
      </c>
      <c r="AB92" s="231" t="str">
        <f t="shared" si="30"/>
        <v/>
      </c>
      <c r="AC92" s="231" t="str">
        <f t="shared" si="30"/>
        <v/>
      </c>
      <c r="AD92" s="231" t="str">
        <f t="shared" si="30"/>
        <v/>
      </c>
      <c r="AE92" s="231" t="str">
        <f t="shared" si="30"/>
        <v/>
      </c>
      <c r="AF92" s="231" t="str">
        <f t="shared" si="30"/>
        <v/>
      </c>
      <c r="AG92" s="231" t="str">
        <f t="shared" si="30"/>
        <v/>
      </c>
      <c r="AH92" s="231" t="str">
        <f t="shared" si="30"/>
        <v/>
      </c>
      <c r="AI92" s="192">
        <f>COUNTIF(K92:AH92,"X")</f>
        <v>0</v>
      </c>
      <c r="AQ92" s="67"/>
      <c r="AR92" s="67"/>
      <c r="AS92" s="67"/>
      <c r="AT92" s="67"/>
      <c r="AU92" s="67"/>
      <c r="AV92" s="67"/>
      <c r="AW92" s="67"/>
      <c r="AX92" s="67"/>
      <c r="AY92" s="67"/>
      <c r="AZ92" s="67"/>
      <c r="BA92" s="67"/>
      <c r="BB92" s="220"/>
      <c r="BC92" s="220"/>
      <c r="BD92" s="220"/>
      <c r="BE92" s="220"/>
      <c r="BF92" s="220"/>
      <c r="BG92" s="67"/>
      <c r="BH92" s="67"/>
      <c r="BI92" s="67"/>
      <c r="BJ92" s="67"/>
      <c r="BK92" s="67"/>
      <c r="BL92" s="67"/>
      <c r="BM92" s="67"/>
      <c r="BN92" s="67"/>
      <c r="BO92" s="67"/>
      <c r="BP92" s="67"/>
      <c r="BQ92" s="67"/>
      <c r="BR92" s="67"/>
      <c r="BS92" s="67"/>
      <c r="BT92" s="67"/>
      <c r="BU92" s="67"/>
      <c r="BV92" s="67"/>
      <c r="BW92" s="67"/>
      <c r="BX92" s="67"/>
      <c r="BY92" s="67"/>
      <c r="BZ92" s="67"/>
      <c r="CA92" s="67"/>
      <c r="CB92" s="67"/>
      <c r="CC92" s="67"/>
      <c r="CD92" s="67"/>
      <c r="CE92" s="67"/>
      <c r="CF92" s="67"/>
      <c r="CG92" s="67"/>
      <c r="CH92" s="67"/>
      <c r="CI92" s="67">
        <v>44</v>
      </c>
      <c r="CJ92" s="2" t="s">
        <v>776</v>
      </c>
      <c r="CK92" s="120"/>
      <c r="CL92" s="120"/>
      <c r="CM92" s="120" t="str">
        <f t="shared" si="29"/>
        <v/>
      </c>
      <c r="CN92" s="120"/>
      <c r="CO92" s="120"/>
      <c r="CP92" s="120"/>
      <c r="CQ92" s="120"/>
      <c r="CR92" s="120"/>
      <c r="CS92" s="120"/>
      <c r="CT92" s="120"/>
      <c r="CU92" s="120"/>
      <c r="CV92" s="120"/>
      <c r="CW92" s="120"/>
      <c r="CX92" s="120"/>
      <c r="CY92" s="120"/>
      <c r="CZ92" s="120"/>
      <c r="DA92" s="120"/>
      <c r="DB92" s="120"/>
      <c r="DC92" s="120"/>
      <c r="DD92" s="120"/>
      <c r="DE92" s="120"/>
      <c r="DF92" s="120"/>
      <c r="DG92" s="120"/>
      <c r="DH92" s="120"/>
      <c r="DI92" s="120"/>
      <c r="DJ92" s="120"/>
      <c r="DK92" s="120"/>
      <c r="DL92" s="120"/>
      <c r="DM92" s="120"/>
      <c r="DN92" s="120"/>
      <c r="DO92" s="120"/>
      <c r="DP92" s="67"/>
      <c r="DQ92" s="67"/>
      <c r="DR92" s="67"/>
      <c r="DS92" s="67"/>
      <c r="DT92" s="67"/>
      <c r="DU92" s="67"/>
      <c r="DV92" s="67"/>
      <c r="DW92" s="67"/>
      <c r="DX92" s="67"/>
      <c r="DY92" s="67"/>
      <c r="DZ92" s="67"/>
      <c r="EA92" s="67"/>
      <c r="EB92" s="67"/>
      <c r="EC92" s="67"/>
      <c r="ED92" s="67"/>
      <c r="EE92" s="67"/>
      <c r="EF92" s="67"/>
      <c r="EG92" s="67"/>
      <c r="EH92" s="67"/>
      <c r="EI92" s="67"/>
      <c r="EJ92" s="67"/>
      <c r="EK92" s="67"/>
      <c r="EL92" s="67"/>
      <c r="EM92" s="67"/>
      <c r="EN92" s="67"/>
      <c r="EO92" s="67"/>
      <c r="EP92" s="67"/>
      <c r="EQ92" s="67"/>
      <c r="ER92" s="67"/>
      <c r="ES92" s="67"/>
      <c r="ET92" s="67"/>
      <c r="EU92" s="67"/>
      <c r="EV92" s="67"/>
      <c r="EW92" s="67"/>
      <c r="EX92" s="67"/>
      <c r="EY92" s="67"/>
      <c r="EZ92" s="67"/>
      <c r="FA92" s="67"/>
      <c r="FB92" s="67"/>
      <c r="FC92" s="67"/>
      <c r="FD92" s="67"/>
      <c r="FE92" s="67"/>
      <c r="FF92" s="67"/>
      <c r="FG92" s="67"/>
      <c r="FH92" s="67"/>
      <c r="FI92" s="67"/>
      <c r="FJ92" s="67"/>
      <c r="FK92" s="67"/>
      <c r="FL92" s="67"/>
      <c r="FM92" s="67"/>
      <c r="FN92" s="67"/>
      <c r="FO92" s="67"/>
      <c r="FP92" s="67"/>
    </row>
    <row r="93" spans="1:172" s="380" customFormat="1" ht="14.4" hidden="1" x14ac:dyDescent="0.2">
      <c r="D93" s="93"/>
      <c r="E93" s="66"/>
      <c r="F93" s="66"/>
      <c r="G93" s="66"/>
      <c r="K93" s="231" t="str">
        <f>IF(AND(K9=$BB$9,K68="→"),"X","")</f>
        <v/>
      </c>
      <c r="L93" s="231" t="str">
        <f t="shared" ref="L93:AH93" si="31">IF(AND(L9=$BB$9,L68="→"),"X","")</f>
        <v/>
      </c>
      <c r="M93" s="231" t="str">
        <f t="shared" si="31"/>
        <v/>
      </c>
      <c r="N93" s="231" t="str">
        <f t="shared" si="31"/>
        <v/>
      </c>
      <c r="O93" s="231" t="str">
        <f t="shared" si="31"/>
        <v/>
      </c>
      <c r="P93" s="231" t="str">
        <f t="shared" si="31"/>
        <v/>
      </c>
      <c r="Q93" s="231" t="str">
        <f t="shared" si="31"/>
        <v/>
      </c>
      <c r="R93" s="231" t="str">
        <f t="shared" si="31"/>
        <v/>
      </c>
      <c r="S93" s="231" t="str">
        <f t="shared" si="31"/>
        <v/>
      </c>
      <c r="T93" s="231" t="str">
        <f t="shared" si="31"/>
        <v/>
      </c>
      <c r="U93" s="231" t="str">
        <f t="shared" si="31"/>
        <v/>
      </c>
      <c r="V93" s="231" t="str">
        <f t="shared" si="31"/>
        <v/>
      </c>
      <c r="W93" s="231" t="str">
        <f t="shared" si="31"/>
        <v/>
      </c>
      <c r="X93" s="231" t="str">
        <f t="shared" si="31"/>
        <v/>
      </c>
      <c r="Y93" s="231" t="str">
        <f t="shared" si="31"/>
        <v/>
      </c>
      <c r="Z93" s="231" t="str">
        <f t="shared" si="31"/>
        <v/>
      </c>
      <c r="AA93" s="231" t="str">
        <f t="shared" si="31"/>
        <v/>
      </c>
      <c r="AB93" s="231" t="str">
        <f t="shared" si="31"/>
        <v/>
      </c>
      <c r="AC93" s="231" t="str">
        <f t="shared" si="31"/>
        <v/>
      </c>
      <c r="AD93" s="231" t="str">
        <f t="shared" si="31"/>
        <v/>
      </c>
      <c r="AE93" s="231" t="str">
        <f t="shared" si="31"/>
        <v/>
      </c>
      <c r="AF93" s="231" t="str">
        <f t="shared" si="31"/>
        <v/>
      </c>
      <c r="AG93" s="231" t="str">
        <f t="shared" si="31"/>
        <v/>
      </c>
      <c r="AH93" s="231" t="str">
        <f t="shared" si="31"/>
        <v/>
      </c>
      <c r="AI93" s="192">
        <f>COUNTIF(K93:AH93,"X")</f>
        <v>0</v>
      </c>
      <c r="AQ93" s="67"/>
      <c r="AR93" s="67"/>
      <c r="AS93" s="67"/>
      <c r="AT93" s="67"/>
      <c r="AU93" s="67"/>
      <c r="AV93" s="67"/>
      <c r="AW93" s="67"/>
      <c r="AX93" s="67"/>
      <c r="AY93" s="67"/>
      <c r="AZ93" s="67"/>
      <c r="BA93" s="67"/>
      <c r="BB93" s="220"/>
      <c r="BC93" s="220"/>
      <c r="BD93" s="220"/>
      <c r="BE93" s="220"/>
      <c r="BF93" s="220"/>
      <c r="BG93" s="67"/>
      <c r="BH93" s="67"/>
      <c r="BI93" s="67"/>
      <c r="BJ93" s="67"/>
      <c r="BK93" s="67"/>
      <c r="BL93" s="67"/>
      <c r="BM93" s="67"/>
      <c r="BN93" s="67"/>
      <c r="BO93" s="67"/>
      <c r="BP93" s="67"/>
      <c r="BQ93" s="67"/>
      <c r="BR93" s="67"/>
      <c r="BS93" s="67"/>
      <c r="BT93" s="67"/>
      <c r="BU93" s="67"/>
      <c r="BV93" s="67"/>
      <c r="BW93" s="67"/>
      <c r="BX93" s="67"/>
      <c r="BY93" s="67"/>
      <c r="BZ93" s="67"/>
      <c r="CA93" s="67"/>
      <c r="CB93" s="67"/>
      <c r="CC93" s="67"/>
      <c r="CD93" s="67"/>
      <c r="CE93" s="67"/>
      <c r="CF93" s="67"/>
      <c r="CG93" s="67"/>
      <c r="CH93" s="67"/>
      <c r="CI93" s="67">
        <v>45</v>
      </c>
      <c r="CJ93" s="2" t="s">
        <v>777</v>
      </c>
      <c r="CK93" s="120"/>
      <c r="CL93" s="120"/>
      <c r="CM93" s="120" t="str">
        <f t="shared" si="29"/>
        <v/>
      </c>
      <c r="CN93" s="120"/>
      <c r="CO93" s="120"/>
      <c r="CP93" s="120"/>
      <c r="CQ93" s="120"/>
      <c r="CR93" s="120"/>
      <c r="CS93" s="120"/>
      <c r="CT93" s="120"/>
      <c r="CU93" s="120"/>
      <c r="CV93" s="120"/>
      <c r="CW93" s="120"/>
      <c r="CX93" s="120"/>
      <c r="CY93" s="120"/>
      <c r="CZ93" s="120"/>
      <c r="DA93" s="120"/>
      <c r="DB93" s="120"/>
      <c r="DC93" s="120"/>
      <c r="DD93" s="120"/>
      <c r="DE93" s="120"/>
      <c r="DF93" s="120"/>
      <c r="DG93" s="120"/>
      <c r="DH93" s="120"/>
      <c r="DI93" s="120"/>
      <c r="DJ93" s="120"/>
      <c r="DK93" s="120"/>
      <c r="DL93" s="120"/>
      <c r="DM93" s="120"/>
      <c r="DN93" s="120"/>
      <c r="DO93" s="120"/>
      <c r="DP93" s="67"/>
      <c r="DQ93" s="67"/>
      <c r="DR93" s="67"/>
      <c r="DS93" s="67"/>
      <c r="DT93" s="67"/>
      <c r="DU93" s="67"/>
      <c r="DV93" s="67"/>
      <c r="DW93" s="67"/>
      <c r="DX93" s="67"/>
      <c r="DY93" s="67"/>
      <c r="DZ93" s="67"/>
      <c r="EA93" s="67"/>
      <c r="EB93" s="67"/>
      <c r="EC93" s="67"/>
      <c r="ED93" s="67"/>
      <c r="EE93" s="67"/>
      <c r="EF93" s="67"/>
      <c r="EG93" s="67"/>
      <c r="EH93" s="67"/>
      <c r="EI93" s="67"/>
      <c r="EJ93" s="67"/>
      <c r="EK93" s="67"/>
      <c r="EL93" s="67"/>
      <c r="EM93" s="67"/>
      <c r="EN93" s="67"/>
      <c r="EO93" s="67"/>
      <c r="EP93" s="67"/>
      <c r="EQ93" s="67"/>
      <c r="ER93" s="67"/>
      <c r="ES93" s="67"/>
      <c r="ET93" s="67"/>
      <c r="EU93" s="67"/>
      <c r="EV93" s="67"/>
      <c r="EW93" s="67"/>
      <c r="EX93" s="67"/>
      <c r="EY93" s="67"/>
      <c r="EZ93" s="67"/>
      <c r="FA93" s="67"/>
      <c r="FB93" s="67"/>
      <c r="FC93" s="67"/>
      <c r="FD93" s="67"/>
      <c r="FE93" s="67"/>
      <c r="FF93" s="67"/>
      <c r="FG93" s="67"/>
      <c r="FH93" s="67"/>
      <c r="FI93" s="67"/>
      <c r="FJ93" s="67"/>
      <c r="FK93" s="67"/>
      <c r="FL93" s="67"/>
      <c r="FM93" s="67"/>
      <c r="FN93" s="67"/>
      <c r="FO93" s="67"/>
      <c r="FP93" s="67"/>
    </row>
    <row r="94" spans="1:172" s="380" customFormat="1" ht="14.4" hidden="1" x14ac:dyDescent="0.2">
      <c r="D94" s="93"/>
      <c r="E94" s="388"/>
      <c r="F94" s="388"/>
      <c r="G94" s="388"/>
      <c r="K94" s="389"/>
      <c r="L94" s="389"/>
      <c r="M94" s="389"/>
      <c r="N94" s="389"/>
      <c r="O94" s="389"/>
      <c r="P94" s="389"/>
      <c r="Q94" s="389"/>
      <c r="R94" s="389"/>
      <c r="S94" s="389"/>
      <c r="T94" s="389"/>
      <c r="U94" s="389"/>
      <c r="V94" s="389"/>
      <c r="W94" s="389"/>
      <c r="X94" s="389"/>
      <c r="Y94" s="389"/>
      <c r="Z94" s="389"/>
      <c r="AA94" s="389"/>
      <c r="AB94" s="389"/>
      <c r="AC94" s="389"/>
      <c r="AD94" s="389"/>
      <c r="AE94" s="389"/>
      <c r="AF94" s="389"/>
      <c r="AG94" s="389"/>
      <c r="AH94" s="389"/>
      <c r="AQ94" s="67"/>
      <c r="AR94" s="67"/>
      <c r="AS94" s="67"/>
      <c r="AT94" s="67"/>
      <c r="AU94" s="67"/>
      <c r="AV94" s="67"/>
      <c r="AW94" s="67"/>
      <c r="AX94" s="67"/>
      <c r="AY94" s="67"/>
      <c r="AZ94" s="67"/>
      <c r="BA94" s="67"/>
      <c r="BB94" s="220"/>
      <c r="BC94" s="220"/>
      <c r="BD94" s="220"/>
      <c r="BE94" s="220"/>
      <c r="BF94" s="220"/>
      <c r="BG94" s="67"/>
      <c r="BH94" s="67"/>
      <c r="BI94" s="67"/>
      <c r="BJ94" s="67"/>
      <c r="BK94" s="67"/>
      <c r="BL94" s="67"/>
      <c r="BM94" s="67"/>
      <c r="BN94" s="67"/>
      <c r="BO94" s="67"/>
      <c r="BP94" s="67"/>
      <c r="BQ94" s="67"/>
      <c r="BR94" s="67"/>
      <c r="BS94" s="67"/>
      <c r="BT94" s="67"/>
      <c r="BU94" s="67"/>
      <c r="BV94" s="67"/>
      <c r="BW94" s="67"/>
      <c r="BX94" s="67"/>
      <c r="BY94" s="67"/>
      <c r="BZ94" s="67"/>
      <c r="CA94" s="67"/>
      <c r="CB94" s="67"/>
      <c r="CC94" s="67"/>
      <c r="CD94" s="67"/>
      <c r="CE94" s="67"/>
      <c r="CF94" s="67"/>
      <c r="CG94" s="67"/>
      <c r="CH94" s="67"/>
      <c r="CI94" s="67">
        <v>46</v>
      </c>
      <c r="CJ94" s="2" t="s">
        <v>778</v>
      </c>
      <c r="CK94" s="120"/>
      <c r="CL94" s="120"/>
      <c r="CM94" s="120" t="str">
        <f t="shared" si="29"/>
        <v/>
      </c>
      <c r="CN94" s="120"/>
      <c r="CO94" s="120"/>
      <c r="CP94" s="120"/>
      <c r="CQ94" s="120"/>
      <c r="CR94" s="120"/>
      <c r="CS94" s="120"/>
      <c r="CT94" s="120"/>
      <c r="CU94" s="120"/>
      <c r="CV94" s="120"/>
      <c r="CW94" s="120"/>
      <c r="CX94" s="120"/>
      <c r="CY94" s="120"/>
      <c r="CZ94" s="120"/>
      <c r="DA94" s="120"/>
      <c r="DB94" s="120"/>
      <c r="DC94" s="120"/>
      <c r="DD94" s="120"/>
      <c r="DE94" s="120"/>
      <c r="DF94" s="120"/>
      <c r="DG94" s="120"/>
      <c r="DH94" s="120"/>
      <c r="DI94" s="120"/>
      <c r="DJ94" s="120"/>
      <c r="DK94" s="120"/>
      <c r="DL94" s="120"/>
      <c r="DM94" s="120"/>
      <c r="DN94" s="120"/>
      <c r="DO94" s="120"/>
      <c r="DP94" s="67"/>
      <c r="DQ94" s="67"/>
      <c r="DR94" s="67"/>
      <c r="DS94" s="67"/>
      <c r="DT94" s="67"/>
      <c r="DU94" s="67"/>
      <c r="DV94" s="67"/>
      <c r="DW94" s="67"/>
      <c r="DX94" s="67"/>
      <c r="DY94" s="67"/>
      <c r="DZ94" s="67"/>
      <c r="EA94" s="67"/>
      <c r="EB94" s="67"/>
      <c r="EC94" s="67"/>
      <c r="ED94" s="67"/>
      <c r="EE94" s="67"/>
      <c r="EF94" s="67"/>
      <c r="EG94" s="67"/>
      <c r="EH94" s="67"/>
      <c r="EI94" s="67"/>
      <c r="EJ94" s="67"/>
      <c r="EK94" s="67"/>
      <c r="EL94" s="67"/>
      <c r="EM94" s="67"/>
      <c r="EN94" s="67"/>
      <c r="EO94" s="67"/>
      <c r="EP94" s="67"/>
      <c r="EQ94" s="67"/>
      <c r="ER94" s="67"/>
      <c r="ES94" s="67"/>
      <c r="ET94" s="67"/>
      <c r="EU94" s="67"/>
      <c r="EV94" s="67"/>
      <c r="EW94" s="67"/>
      <c r="EX94" s="67"/>
      <c r="EY94" s="67"/>
      <c r="EZ94" s="67"/>
      <c r="FA94" s="67"/>
      <c r="FB94" s="67"/>
      <c r="FC94" s="67"/>
      <c r="FD94" s="67"/>
      <c r="FE94" s="67"/>
      <c r="FF94" s="67"/>
      <c r="FG94" s="67"/>
      <c r="FH94" s="67"/>
      <c r="FI94" s="67"/>
      <c r="FJ94" s="67"/>
      <c r="FK94" s="67"/>
      <c r="FL94" s="67"/>
      <c r="FM94" s="67"/>
      <c r="FN94" s="67"/>
      <c r="FO94" s="67"/>
      <c r="FP94" s="67"/>
    </row>
    <row r="95" spans="1:172" s="380" customFormat="1" ht="14.4" hidden="1" x14ac:dyDescent="0.2">
      <c r="D95" s="93"/>
      <c r="E95" s="388"/>
      <c r="F95" s="388"/>
      <c r="G95" s="388"/>
      <c r="K95" s="389"/>
      <c r="L95" s="389"/>
      <c r="M95" s="389"/>
      <c r="N95" s="389"/>
      <c r="O95" s="389"/>
      <c r="P95" s="389"/>
      <c r="Q95" s="389"/>
      <c r="R95" s="389"/>
      <c r="S95" s="389"/>
      <c r="T95" s="389"/>
      <c r="U95" s="389"/>
      <c r="V95" s="389"/>
      <c r="W95" s="389"/>
      <c r="X95" s="389"/>
      <c r="Y95" s="389"/>
      <c r="Z95" s="389"/>
      <c r="AA95" s="389"/>
      <c r="AB95" s="389"/>
      <c r="AC95" s="389"/>
      <c r="AD95" s="389"/>
      <c r="AE95" s="389"/>
      <c r="AF95" s="389"/>
      <c r="AG95" s="389"/>
      <c r="AH95" s="389"/>
      <c r="AQ95" s="67"/>
      <c r="AR95" s="67"/>
      <c r="AS95" s="67"/>
      <c r="AT95" s="67"/>
      <c r="AU95" s="67"/>
      <c r="AV95" s="67"/>
      <c r="AW95" s="67"/>
      <c r="AX95" s="67"/>
      <c r="AY95" s="67"/>
      <c r="AZ95" s="67"/>
      <c r="BA95" s="67"/>
      <c r="BB95" s="220"/>
      <c r="BC95" s="220"/>
      <c r="BD95" s="220"/>
      <c r="BE95" s="220"/>
      <c r="BF95" s="220"/>
      <c r="BG95" s="67"/>
      <c r="BH95" s="67"/>
      <c r="BI95" s="67"/>
      <c r="BJ95" s="67"/>
      <c r="BK95" s="67"/>
      <c r="BL95" s="67"/>
      <c r="BM95" s="67"/>
      <c r="BN95" s="67"/>
      <c r="BO95" s="67"/>
      <c r="BP95" s="67"/>
      <c r="BQ95" s="67"/>
      <c r="BR95" s="67"/>
      <c r="BS95" s="67"/>
      <c r="BT95" s="67"/>
      <c r="BU95" s="67"/>
      <c r="BV95" s="67"/>
      <c r="BW95" s="67"/>
      <c r="BX95" s="67"/>
      <c r="BY95" s="67"/>
      <c r="BZ95" s="67"/>
      <c r="CA95" s="67"/>
      <c r="CB95" s="67"/>
      <c r="CC95" s="67"/>
      <c r="CD95" s="67"/>
      <c r="CE95" s="67"/>
      <c r="CF95" s="67"/>
      <c r="CG95" s="67"/>
      <c r="CH95" s="67"/>
      <c r="CI95" s="67">
        <v>47</v>
      </c>
      <c r="CJ95" s="2" t="s">
        <v>779</v>
      </c>
      <c r="CK95" s="120"/>
      <c r="CL95" s="120"/>
      <c r="CM95" s="120" t="str">
        <f t="shared" si="29"/>
        <v/>
      </c>
      <c r="CN95" s="120"/>
      <c r="CO95" s="120"/>
      <c r="CP95" s="120"/>
      <c r="CQ95" s="120"/>
      <c r="CR95" s="120"/>
      <c r="CS95" s="120"/>
      <c r="CT95" s="120"/>
      <c r="CU95" s="120"/>
      <c r="CV95" s="120"/>
      <c r="CW95" s="120"/>
      <c r="CX95" s="120"/>
      <c r="CY95" s="120"/>
      <c r="CZ95" s="120"/>
      <c r="DA95" s="120"/>
      <c r="DB95" s="120"/>
      <c r="DC95" s="120"/>
      <c r="DD95" s="120"/>
      <c r="DE95" s="120"/>
      <c r="DF95" s="120"/>
      <c r="DG95" s="120"/>
      <c r="DH95" s="120"/>
      <c r="DI95" s="120"/>
      <c r="DJ95" s="120"/>
      <c r="DK95" s="120"/>
      <c r="DL95" s="120"/>
      <c r="DM95" s="120"/>
      <c r="DN95" s="120"/>
      <c r="DO95" s="120"/>
      <c r="DP95" s="67"/>
      <c r="DQ95" s="67"/>
      <c r="DR95" s="67"/>
      <c r="DS95" s="67"/>
      <c r="DT95" s="67"/>
      <c r="DU95" s="67"/>
      <c r="DV95" s="67"/>
      <c r="DW95" s="67"/>
      <c r="DX95" s="67"/>
      <c r="DY95" s="67"/>
      <c r="DZ95" s="67"/>
      <c r="EA95" s="67"/>
      <c r="EB95" s="67"/>
      <c r="EC95" s="67"/>
      <c r="ED95" s="67"/>
      <c r="EE95" s="67"/>
      <c r="EF95" s="67"/>
      <c r="EG95" s="67"/>
      <c r="EH95" s="67"/>
      <c r="EI95" s="67"/>
      <c r="EJ95" s="67"/>
      <c r="EK95" s="67"/>
      <c r="EL95" s="67"/>
      <c r="EM95" s="67"/>
      <c r="EN95" s="67"/>
      <c r="EO95" s="67"/>
      <c r="EP95" s="67"/>
      <c r="EQ95" s="67"/>
      <c r="ER95" s="67"/>
      <c r="ES95" s="67"/>
      <c r="ET95" s="67"/>
      <c r="EU95" s="67"/>
      <c r="EV95" s="67"/>
      <c r="EW95" s="67"/>
      <c r="EX95" s="67"/>
      <c r="EY95" s="67"/>
      <c r="EZ95" s="67"/>
      <c r="FA95" s="67"/>
      <c r="FB95" s="67"/>
      <c r="FC95" s="67"/>
      <c r="FD95" s="67"/>
      <c r="FE95" s="67"/>
      <c r="FF95" s="67"/>
      <c r="FG95" s="67"/>
      <c r="FH95" s="67"/>
      <c r="FI95" s="67"/>
      <c r="FJ95" s="67"/>
      <c r="FK95" s="67"/>
      <c r="FL95" s="67"/>
      <c r="FM95" s="67"/>
      <c r="FN95" s="67"/>
      <c r="FO95" s="67"/>
      <c r="FP95" s="67"/>
    </row>
    <row r="96" spans="1:172" s="380" customFormat="1" hidden="1" x14ac:dyDescent="0.2">
      <c r="D96" s="93"/>
      <c r="K96" s="389" t="str">
        <f>IF(バルブ!$R$7="無記号","",バルブ!$R$7)</f>
        <v/>
      </c>
      <c r="L96" s="389" t="str">
        <f>IF(バルブ!$R$7="無記号","",バルブ!$R$7)</f>
        <v/>
      </c>
      <c r="M96" s="389" t="str">
        <f>IF(バルブ!$R$7="無記号","",バルブ!$R$7)</f>
        <v/>
      </c>
      <c r="N96" s="389" t="str">
        <f>IF(バルブ!$R$7="無記号","",バルブ!$R$7)</f>
        <v/>
      </c>
      <c r="O96" s="389" t="str">
        <f>IF(バルブ!$R$7="無記号","",バルブ!$R$7)</f>
        <v/>
      </c>
      <c r="P96" s="389" t="str">
        <f>IF(バルブ!$R$7="無記号","",バルブ!$R$7)</f>
        <v/>
      </c>
      <c r="Q96" s="389" t="str">
        <f>IF(バルブ!$R$7="無記号","",バルブ!$R$7)</f>
        <v/>
      </c>
      <c r="R96" s="389" t="str">
        <f>IF(バルブ!$R$7="無記号","",バルブ!$R$7)</f>
        <v/>
      </c>
      <c r="S96" s="389" t="str">
        <f>IF(バルブ!$R$7="無記号","",バルブ!$R$7)</f>
        <v/>
      </c>
      <c r="T96" s="389" t="str">
        <f>IF(バルブ!$R$7="無記号","",バルブ!$R$7)</f>
        <v/>
      </c>
      <c r="U96" s="389" t="str">
        <f>IF(バルブ!$R$7="無記号","",バルブ!$R$7)</f>
        <v/>
      </c>
      <c r="V96" s="389" t="str">
        <f>IF(バルブ!$R$7="無記号","",バルブ!$R$7)</f>
        <v/>
      </c>
      <c r="W96" s="389" t="str">
        <f>IF(バルブ!$R$7="無記号","",バルブ!$R$7)</f>
        <v/>
      </c>
      <c r="X96" s="389" t="str">
        <f>IF(バルブ!$R$7="無記号","",バルブ!$R$7)</f>
        <v/>
      </c>
      <c r="Y96" s="389" t="str">
        <f>IF(バルブ!$R$7="無記号","",バルブ!$R$7)</f>
        <v/>
      </c>
      <c r="Z96" s="389" t="str">
        <f>IF(バルブ!$R$7="無記号","",バルブ!$R$7)</f>
        <v/>
      </c>
      <c r="AA96" s="389" t="str">
        <f>IF(バルブ!$R$7="無記号","",バルブ!$R$7)</f>
        <v/>
      </c>
      <c r="AB96" s="389" t="str">
        <f>IF(バルブ!$R$7="無記号","",バルブ!$R$7)</f>
        <v/>
      </c>
      <c r="AC96" s="389" t="str">
        <f>IF(バルブ!$R$7="無記号","",バルブ!$R$7)</f>
        <v/>
      </c>
      <c r="AD96" s="389" t="str">
        <f>IF(バルブ!$R$7="無記号","",バルブ!$R$7)</f>
        <v/>
      </c>
      <c r="AE96" s="389" t="str">
        <f>IF(バルブ!$R$7="無記号","",バルブ!$R$7)</f>
        <v/>
      </c>
      <c r="AF96" s="389" t="str">
        <f>IF(バルブ!$R$7="無記号","",バルブ!$R$7)</f>
        <v/>
      </c>
      <c r="AG96" s="389" t="str">
        <f>IF(バルブ!$R$7="無記号","",バルブ!$R$7)</f>
        <v/>
      </c>
      <c r="AH96" s="389" t="str">
        <f>IF(バルブ!$R$7="無記号","",バルブ!$R$7)</f>
        <v/>
      </c>
      <c r="AQ96" s="67"/>
      <c r="AR96" s="67"/>
      <c r="AS96" s="67"/>
      <c r="AT96" s="67"/>
      <c r="AU96" s="67"/>
      <c r="AV96" s="67"/>
      <c r="AW96" s="67"/>
      <c r="AX96" s="67"/>
      <c r="AY96" s="67"/>
      <c r="AZ96" s="67"/>
      <c r="BA96" s="67"/>
      <c r="BB96" s="220"/>
      <c r="BC96" s="220"/>
      <c r="BD96" s="220"/>
      <c r="BE96" s="220"/>
      <c r="BF96" s="220"/>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v>39</v>
      </c>
      <c r="CJ96" s="26" t="s">
        <v>724</v>
      </c>
      <c r="CK96" s="120"/>
      <c r="CL96" s="120"/>
      <c r="CM96" s="120" t="str">
        <f>IF((COUNTIF($J$20:$AI$21,CJ96)+COUNTIF($J$75:$AI$76,CJ96)+COUNTIF($J$78:$AI$81,CJ96))=0,"",(COUNTIF($J$20:$AI$21,CJ96)+COUNTIF($J$75:$AI$76,CJ96)+COUNTIF($J$78:$AI$81,CJ96)))</f>
        <v/>
      </c>
      <c r="CN96" s="120" t="s">
        <v>208</v>
      </c>
      <c r="CO96" s="120" t="str">
        <f t="shared" ref="CO96:CO121" si="32">IF($J$78=$CJ96,"P",IF($J$80=$CJ96,"X",""))</f>
        <v/>
      </c>
      <c r="CP96" s="120" t="str">
        <f t="shared" ref="CP96:CP121" si="33">IF($J$79=$CJ96,"E",IF($J$81=$CJ96,"PE",""))</f>
        <v/>
      </c>
      <c r="CQ96" s="67" t="str">
        <f t="shared" ref="CQ96:DF111" si="34">IF(K$75=$CJ96,"A'","")&amp;IF(K$76=$CJ96,"B'","")&amp;IF(K$20=$CJ96,"A","")&amp;IF(K$21=$CJ96,"B","")</f>
        <v/>
      </c>
      <c r="CR96" s="67" t="str">
        <f t="shared" si="34"/>
        <v/>
      </c>
      <c r="CS96" s="67" t="str">
        <f t="shared" si="34"/>
        <v/>
      </c>
      <c r="CT96" s="67" t="str">
        <f t="shared" si="34"/>
        <v/>
      </c>
      <c r="CU96" s="67" t="str">
        <f t="shared" si="34"/>
        <v/>
      </c>
      <c r="CV96" s="67" t="str">
        <f t="shared" si="34"/>
        <v/>
      </c>
      <c r="CW96" s="67" t="str">
        <f t="shared" si="34"/>
        <v/>
      </c>
      <c r="CX96" s="67" t="str">
        <f t="shared" si="34"/>
        <v/>
      </c>
      <c r="CY96" s="67" t="str">
        <f t="shared" si="34"/>
        <v/>
      </c>
      <c r="CZ96" s="67" t="str">
        <f t="shared" si="34"/>
        <v/>
      </c>
      <c r="DA96" s="67" t="str">
        <f t="shared" si="34"/>
        <v/>
      </c>
      <c r="DB96" s="67" t="str">
        <f t="shared" si="34"/>
        <v/>
      </c>
      <c r="DC96" s="67" t="str">
        <f t="shared" si="34"/>
        <v/>
      </c>
      <c r="DD96" s="67" t="str">
        <f t="shared" si="34"/>
        <v/>
      </c>
      <c r="DE96" s="67" t="str">
        <f t="shared" si="34"/>
        <v/>
      </c>
      <c r="DF96" s="67" t="str">
        <f t="shared" si="34"/>
        <v/>
      </c>
      <c r="DG96" s="67" t="str">
        <f t="shared" ref="DG96:DO121" si="35">IF(AA$75=$CJ96,"A'","")&amp;IF(AA$76=$CJ96,"B'","")&amp;IF(AA$20=$CJ96,"A","")&amp;IF(AA$21=$CJ96,"B","")</f>
        <v/>
      </c>
      <c r="DH96" s="67" t="str">
        <f t="shared" si="35"/>
        <v/>
      </c>
      <c r="DI96" s="67" t="str">
        <f t="shared" si="35"/>
        <v/>
      </c>
      <c r="DJ96" s="67" t="str">
        <f t="shared" si="35"/>
        <v/>
      </c>
      <c r="DK96" s="67" t="str">
        <f t="shared" si="35"/>
        <v/>
      </c>
      <c r="DL96" s="67" t="str">
        <f t="shared" si="35"/>
        <v/>
      </c>
      <c r="DM96" s="67" t="str">
        <f t="shared" si="35"/>
        <v/>
      </c>
      <c r="DN96" s="67" t="str">
        <f t="shared" si="35"/>
        <v/>
      </c>
      <c r="DO96" s="67" t="str">
        <f t="shared" si="35"/>
        <v/>
      </c>
      <c r="DP96" s="67" t="str">
        <f t="shared" ref="DP96:DP121" si="36">IF($AI$78=$CJ96,"P",IF($AI$80=$CJ96,"X",""))</f>
        <v/>
      </c>
      <c r="DQ96" s="67" t="str">
        <f t="shared" ref="DQ96:DQ121" si="37">IF($AI$79=$CJ96,"E",IF($AI$81=$CJ96,"PE",""))</f>
        <v/>
      </c>
      <c r="DR96" s="67"/>
      <c r="DS96" s="67"/>
      <c r="DT96" s="67"/>
      <c r="DU96" s="67"/>
      <c r="DV96" s="67"/>
      <c r="DW96" s="67"/>
      <c r="DX96" s="67"/>
      <c r="DY96" s="67"/>
      <c r="DZ96" s="67"/>
      <c r="EA96" s="67"/>
      <c r="EB96" s="67"/>
      <c r="EC96" s="67"/>
      <c r="ED96" s="67"/>
      <c r="EE96" s="67"/>
      <c r="EF96" s="67"/>
      <c r="EG96" s="67"/>
      <c r="EH96" s="67"/>
      <c r="EI96" s="67"/>
      <c r="EJ96" s="67"/>
      <c r="EK96" s="67"/>
      <c r="EL96" s="67"/>
      <c r="EM96" s="67"/>
      <c r="EN96" s="67"/>
      <c r="EO96" s="67"/>
      <c r="EP96" s="67"/>
      <c r="EQ96" s="67"/>
      <c r="ER96" s="67"/>
      <c r="ES96" s="67"/>
      <c r="ET96" s="67"/>
      <c r="EU96" s="67"/>
      <c r="EV96" s="67"/>
      <c r="EW96" s="67"/>
      <c r="EX96" s="67"/>
      <c r="EY96" s="67"/>
      <c r="EZ96" s="67"/>
      <c r="FA96" s="67"/>
      <c r="FB96" s="67"/>
      <c r="FC96" s="67"/>
      <c r="FD96" s="67"/>
      <c r="FE96" s="67"/>
      <c r="FF96" s="67"/>
      <c r="FG96" s="67"/>
      <c r="FH96" s="67"/>
      <c r="FI96" s="67"/>
      <c r="FJ96" s="67"/>
      <c r="FK96" s="67"/>
      <c r="FL96" s="67"/>
      <c r="FM96" s="67"/>
      <c r="FN96" s="67"/>
      <c r="FO96" s="67"/>
      <c r="FP96" s="67"/>
    </row>
    <row r="97" spans="4:172" s="380" customFormat="1" ht="16.2" hidden="1" x14ac:dyDescent="0.2">
      <c r="D97" s="93"/>
      <c r="K97" s="389" t="s">
        <v>225</v>
      </c>
      <c r="L97" s="389" t="s">
        <v>225</v>
      </c>
      <c r="M97" s="389" t="s">
        <v>225</v>
      </c>
      <c r="N97" s="389" t="s">
        <v>225</v>
      </c>
      <c r="O97" s="389" t="s">
        <v>225</v>
      </c>
      <c r="P97" s="389" t="s">
        <v>225</v>
      </c>
      <c r="Q97" s="389" t="s">
        <v>225</v>
      </c>
      <c r="R97" s="389" t="s">
        <v>225</v>
      </c>
      <c r="S97" s="389" t="s">
        <v>225</v>
      </c>
      <c r="T97" s="389" t="s">
        <v>225</v>
      </c>
      <c r="U97" s="389" t="s">
        <v>225</v>
      </c>
      <c r="V97" s="389" t="s">
        <v>225</v>
      </c>
      <c r="W97" s="389" t="s">
        <v>225</v>
      </c>
      <c r="X97" s="389" t="s">
        <v>225</v>
      </c>
      <c r="Y97" s="389" t="s">
        <v>225</v>
      </c>
      <c r="Z97" s="389" t="s">
        <v>225</v>
      </c>
      <c r="AA97" s="389" t="s">
        <v>225</v>
      </c>
      <c r="AB97" s="389" t="s">
        <v>225</v>
      </c>
      <c r="AC97" s="389" t="s">
        <v>225</v>
      </c>
      <c r="AD97" s="389" t="s">
        <v>225</v>
      </c>
      <c r="AE97" s="389" t="s">
        <v>225</v>
      </c>
      <c r="AF97" s="389" t="s">
        <v>225</v>
      </c>
      <c r="AG97" s="389" t="s">
        <v>225</v>
      </c>
      <c r="AH97" s="389" t="s">
        <v>225</v>
      </c>
      <c r="AI97" s="372"/>
      <c r="AJ97" s="372"/>
      <c r="AK97" s="372"/>
      <c r="AL97" s="372"/>
      <c r="AM97" s="372"/>
      <c r="AN97" s="372"/>
      <c r="AO97" s="372"/>
      <c r="AP97" s="372"/>
      <c r="AQ97" s="67"/>
      <c r="AR97" s="67"/>
      <c r="AS97" s="67"/>
      <c r="AT97" s="67"/>
      <c r="AU97" s="67"/>
      <c r="AV97" s="67"/>
      <c r="AW97" s="67"/>
      <c r="AX97" s="67"/>
      <c r="AY97" s="67"/>
      <c r="AZ97" s="67"/>
      <c r="BA97" s="67"/>
      <c r="BB97" s="220"/>
      <c r="BC97" s="220"/>
      <c r="BD97" s="220"/>
      <c r="BE97" s="220"/>
      <c r="BF97" s="220"/>
      <c r="BG97" s="67"/>
      <c r="BH97" s="67"/>
      <c r="BI97" s="67"/>
      <c r="BJ97" s="67"/>
      <c r="BK97" s="67"/>
      <c r="BL97" s="67"/>
      <c r="BM97" s="67"/>
      <c r="BN97" s="67"/>
      <c r="BO97" s="67"/>
      <c r="BP97" s="67"/>
      <c r="BQ97" s="67"/>
      <c r="BR97" s="67"/>
      <c r="BS97" s="67"/>
      <c r="BT97" s="67"/>
      <c r="BU97" s="67"/>
      <c r="BV97" s="67"/>
      <c r="BW97" s="67"/>
      <c r="BX97" s="67"/>
      <c r="BY97" s="67"/>
      <c r="BZ97" s="67"/>
      <c r="CA97" s="67"/>
      <c r="CB97" s="67"/>
      <c r="CC97" s="67"/>
      <c r="CD97" s="67"/>
      <c r="CE97" s="67"/>
      <c r="CF97" s="67"/>
      <c r="CG97" s="67"/>
      <c r="CH97" s="67"/>
      <c r="CI97" s="67">
        <v>40</v>
      </c>
      <c r="CJ97" s="26" t="s">
        <v>464</v>
      </c>
      <c r="CK97" s="120"/>
      <c r="CL97" s="120"/>
      <c r="CM97" s="120" t="str">
        <f t="shared" ref="CM97:CM121" si="38">IF((COUNTIF($J$20:$AI$21,CJ97)+COUNTIF($J$75:$AI$76,CJ97)+COUNTIF($J$78:$AI$81,CJ97))=0,"",(COUNTIF($J$20:$AI$21,CJ97)+COUNTIF($J$75:$AI$76,CJ97)+COUNTIF($J$78:$AI$81,CJ97)))</f>
        <v/>
      </c>
      <c r="CN97" s="120" t="s">
        <v>210</v>
      </c>
      <c r="CO97" s="120" t="str">
        <f t="shared" si="32"/>
        <v/>
      </c>
      <c r="CP97" s="120" t="str">
        <f t="shared" si="33"/>
        <v/>
      </c>
      <c r="CQ97" s="67" t="str">
        <f t="shared" si="34"/>
        <v/>
      </c>
      <c r="CR97" s="67" t="str">
        <f t="shared" si="34"/>
        <v/>
      </c>
      <c r="CS97" s="67" t="str">
        <f t="shared" si="34"/>
        <v/>
      </c>
      <c r="CT97" s="67" t="str">
        <f t="shared" si="34"/>
        <v/>
      </c>
      <c r="CU97" s="67" t="str">
        <f t="shared" si="34"/>
        <v/>
      </c>
      <c r="CV97" s="67" t="str">
        <f t="shared" si="34"/>
        <v/>
      </c>
      <c r="CW97" s="67" t="str">
        <f t="shared" si="34"/>
        <v/>
      </c>
      <c r="CX97" s="67" t="str">
        <f t="shared" si="34"/>
        <v/>
      </c>
      <c r="CY97" s="67" t="str">
        <f t="shared" si="34"/>
        <v/>
      </c>
      <c r="CZ97" s="67" t="str">
        <f t="shared" si="34"/>
        <v/>
      </c>
      <c r="DA97" s="67" t="str">
        <f t="shared" si="34"/>
        <v/>
      </c>
      <c r="DB97" s="67" t="str">
        <f t="shared" si="34"/>
        <v/>
      </c>
      <c r="DC97" s="67" t="str">
        <f t="shared" si="34"/>
        <v/>
      </c>
      <c r="DD97" s="67" t="str">
        <f t="shared" si="34"/>
        <v/>
      </c>
      <c r="DE97" s="67" t="str">
        <f t="shared" si="34"/>
        <v/>
      </c>
      <c r="DF97" s="67" t="str">
        <f t="shared" si="34"/>
        <v/>
      </c>
      <c r="DG97" s="67" t="str">
        <f t="shared" si="35"/>
        <v/>
      </c>
      <c r="DH97" s="67" t="str">
        <f t="shared" si="35"/>
        <v/>
      </c>
      <c r="DI97" s="67" t="str">
        <f t="shared" si="35"/>
        <v/>
      </c>
      <c r="DJ97" s="67" t="str">
        <f t="shared" si="35"/>
        <v/>
      </c>
      <c r="DK97" s="67" t="str">
        <f t="shared" si="35"/>
        <v/>
      </c>
      <c r="DL97" s="67" t="str">
        <f t="shared" si="35"/>
        <v/>
      </c>
      <c r="DM97" s="67" t="str">
        <f t="shared" si="35"/>
        <v/>
      </c>
      <c r="DN97" s="67" t="str">
        <f t="shared" si="35"/>
        <v/>
      </c>
      <c r="DO97" s="67" t="str">
        <f t="shared" si="35"/>
        <v/>
      </c>
      <c r="DP97" s="67" t="str">
        <f t="shared" si="36"/>
        <v/>
      </c>
      <c r="DQ97" s="67" t="str">
        <f t="shared" si="37"/>
        <v/>
      </c>
      <c r="DR97" s="67"/>
      <c r="DS97" s="67"/>
      <c r="DT97" s="67"/>
      <c r="DU97" s="67"/>
      <c r="DV97" s="67"/>
      <c r="DW97" s="67"/>
      <c r="DX97" s="67"/>
      <c r="DY97" s="67"/>
      <c r="DZ97" s="67"/>
      <c r="EA97" s="67"/>
      <c r="EB97" s="67"/>
      <c r="EC97" s="67"/>
      <c r="ED97" s="67"/>
      <c r="EE97" s="67"/>
      <c r="EF97" s="67"/>
      <c r="EG97" s="67"/>
      <c r="EH97" s="67"/>
      <c r="EI97" s="67"/>
      <c r="EJ97" s="67"/>
      <c r="EK97" s="67"/>
      <c r="EL97" s="67"/>
      <c r="EM97" s="67"/>
      <c r="EN97" s="67"/>
      <c r="EO97" s="67"/>
      <c r="EP97" s="67"/>
      <c r="EQ97" s="67"/>
      <c r="ER97" s="67"/>
      <c r="ES97" s="67"/>
      <c r="ET97" s="67"/>
      <c r="EU97" s="67"/>
      <c r="EV97" s="67"/>
      <c r="EW97" s="67"/>
      <c r="EX97" s="67"/>
      <c r="EY97" s="67"/>
      <c r="EZ97" s="67"/>
      <c r="FA97" s="67"/>
      <c r="FB97" s="67"/>
      <c r="FC97" s="67"/>
      <c r="FD97" s="67"/>
      <c r="FE97" s="67"/>
      <c r="FF97" s="67"/>
      <c r="FG97" s="67"/>
      <c r="FH97" s="67"/>
      <c r="FI97" s="67"/>
      <c r="FJ97" s="67"/>
      <c r="FK97" s="67"/>
      <c r="FL97" s="67"/>
      <c r="FM97" s="67"/>
      <c r="FN97" s="67"/>
      <c r="FO97" s="67"/>
      <c r="FP97" s="67"/>
    </row>
    <row r="98" spans="4:172" s="380" customFormat="1" ht="14.4" hidden="1" x14ac:dyDescent="0.2">
      <c r="D98" s="93"/>
      <c r="K98" s="389">
        <v>7</v>
      </c>
      <c r="L98" s="389">
        <v>7</v>
      </c>
      <c r="M98" s="389">
        <v>7</v>
      </c>
      <c r="N98" s="389">
        <v>7</v>
      </c>
      <c r="O98" s="389">
        <v>7</v>
      </c>
      <c r="P98" s="389">
        <v>7</v>
      </c>
      <c r="Q98" s="389">
        <v>7</v>
      </c>
      <c r="R98" s="389">
        <v>7</v>
      </c>
      <c r="S98" s="389">
        <v>7</v>
      </c>
      <c r="T98" s="389">
        <v>7</v>
      </c>
      <c r="U98" s="389">
        <v>7</v>
      </c>
      <c r="V98" s="389">
        <v>7</v>
      </c>
      <c r="W98" s="389">
        <v>7</v>
      </c>
      <c r="X98" s="389">
        <v>7</v>
      </c>
      <c r="Y98" s="389">
        <v>7</v>
      </c>
      <c r="Z98" s="389">
        <v>7</v>
      </c>
      <c r="AA98" s="389">
        <v>7</v>
      </c>
      <c r="AB98" s="389">
        <v>7</v>
      </c>
      <c r="AC98" s="389">
        <v>7</v>
      </c>
      <c r="AD98" s="389">
        <v>7</v>
      </c>
      <c r="AE98" s="389">
        <v>7</v>
      </c>
      <c r="AF98" s="389">
        <v>7</v>
      </c>
      <c r="AG98" s="389">
        <v>7</v>
      </c>
      <c r="AH98" s="389">
        <v>7</v>
      </c>
      <c r="AI98" s="373"/>
      <c r="AJ98" s="373"/>
      <c r="AK98" s="373"/>
      <c r="AL98" s="373"/>
      <c r="AM98" s="373"/>
      <c r="AN98" s="373"/>
      <c r="AO98" s="373"/>
      <c r="AP98" s="373"/>
      <c r="AQ98" s="67"/>
      <c r="AR98" s="67"/>
      <c r="AS98" s="67"/>
      <c r="AT98" s="67"/>
      <c r="AU98" s="67"/>
      <c r="AV98" s="67"/>
      <c r="AW98" s="67"/>
      <c r="AX98" s="67"/>
      <c r="AY98" s="67"/>
      <c r="AZ98" s="67"/>
      <c r="BA98" s="67"/>
      <c r="BB98" s="220"/>
      <c r="BC98" s="220"/>
      <c r="BD98" s="220"/>
      <c r="BE98" s="220"/>
      <c r="BF98" s="220"/>
      <c r="BG98" s="67"/>
      <c r="BH98" s="67"/>
      <c r="BI98" s="67"/>
      <c r="BJ98" s="67"/>
      <c r="BK98" s="67"/>
      <c r="BL98" s="67"/>
      <c r="BM98" s="67"/>
      <c r="BN98" s="67"/>
      <c r="BO98" s="67"/>
      <c r="BP98" s="67"/>
      <c r="BQ98" s="67"/>
      <c r="BR98" s="67"/>
      <c r="BS98" s="67"/>
      <c r="BT98" s="67"/>
      <c r="BU98" s="67"/>
      <c r="BV98" s="67"/>
      <c r="BW98" s="67"/>
      <c r="BX98" s="67"/>
      <c r="BY98" s="67"/>
      <c r="BZ98" s="67"/>
      <c r="CA98" s="67"/>
      <c r="CB98" s="67"/>
      <c r="CC98" s="67"/>
      <c r="CD98" s="67"/>
      <c r="CE98" s="67"/>
      <c r="CF98" s="67"/>
      <c r="CG98" s="67"/>
      <c r="CH98" s="67"/>
      <c r="CI98" s="67">
        <v>41</v>
      </c>
      <c r="CJ98" s="26" t="s">
        <v>452</v>
      </c>
      <c r="CK98" s="120"/>
      <c r="CL98" s="120"/>
      <c r="CM98" s="120" t="str">
        <f t="shared" si="38"/>
        <v/>
      </c>
      <c r="CN98" s="120" t="s">
        <v>465</v>
      </c>
      <c r="CO98" s="120" t="str">
        <f t="shared" si="32"/>
        <v/>
      </c>
      <c r="CP98" s="120" t="str">
        <f t="shared" si="33"/>
        <v/>
      </c>
      <c r="CQ98" s="67" t="str">
        <f t="shared" si="34"/>
        <v/>
      </c>
      <c r="CR98" s="67" t="str">
        <f t="shared" si="34"/>
        <v/>
      </c>
      <c r="CS98" s="67" t="str">
        <f t="shared" si="34"/>
        <v/>
      </c>
      <c r="CT98" s="67" t="str">
        <f t="shared" si="34"/>
        <v/>
      </c>
      <c r="CU98" s="67" t="str">
        <f t="shared" si="34"/>
        <v/>
      </c>
      <c r="CV98" s="67" t="str">
        <f t="shared" si="34"/>
        <v/>
      </c>
      <c r="CW98" s="67" t="str">
        <f t="shared" si="34"/>
        <v/>
      </c>
      <c r="CX98" s="67" t="str">
        <f t="shared" si="34"/>
        <v/>
      </c>
      <c r="CY98" s="67" t="str">
        <f t="shared" si="34"/>
        <v/>
      </c>
      <c r="CZ98" s="67" t="str">
        <f t="shared" si="34"/>
        <v/>
      </c>
      <c r="DA98" s="67" t="str">
        <f t="shared" si="34"/>
        <v/>
      </c>
      <c r="DB98" s="67" t="str">
        <f t="shared" si="34"/>
        <v/>
      </c>
      <c r="DC98" s="67" t="str">
        <f t="shared" si="34"/>
        <v/>
      </c>
      <c r="DD98" s="67" t="str">
        <f t="shared" si="34"/>
        <v/>
      </c>
      <c r="DE98" s="67" t="str">
        <f t="shared" si="34"/>
        <v/>
      </c>
      <c r="DF98" s="67" t="str">
        <f t="shared" si="34"/>
        <v/>
      </c>
      <c r="DG98" s="67" t="str">
        <f t="shared" si="35"/>
        <v/>
      </c>
      <c r="DH98" s="67" t="str">
        <f t="shared" si="35"/>
        <v/>
      </c>
      <c r="DI98" s="67" t="str">
        <f t="shared" si="35"/>
        <v/>
      </c>
      <c r="DJ98" s="67" t="str">
        <f t="shared" si="35"/>
        <v/>
      </c>
      <c r="DK98" s="67" t="str">
        <f t="shared" si="35"/>
        <v/>
      </c>
      <c r="DL98" s="67" t="str">
        <f t="shared" si="35"/>
        <v/>
      </c>
      <c r="DM98" s="67" t="str">
        <f t="shared" si="35"/>
        <v/>
      </c>
      <c r="DN98" s="67" t="str">
        <f t="shared" si="35"/>
        <v/>
      </c>
      <c r="DO98" s="67" t="str">
        <f t="shared" si="35"/>
        <v/>
      </c>
      <c r="DP98" s="67" t="str">
        <f t="shared" si="36"/>
        <v/>
      </c>
      <c r="DQ98" s="67" t="str">
        <f t="shared" si="37"/>
        <v/>
      </c>
      <c r="DR98" s="67"/>
      <c r="DS98" s="67"/>
      <c r="DT98" s="67"/>
      <c r="DU98" s="67"/>
      <c r="DV98" s="67"/>
      <c r="DW98" s="67"/>
      <c r="DX98" s="67"/>
      <c r="DY98" s="67"/>
      <c r="DZ98" s="67"/>
      <c r="EA98" s="67"/>
      <c r="EB98" s="67"/>
      <c r="EC98" s="67"/>
      <c r="ED98" s="67"/>
      <c r="EE98" s="67"/>
      <c r="EF98" s="67"/>
      <c r="EG98" s="67"/>
      <c r="EH98" s="67"/>
      <c r="EI98" s="67"/>
      <c r="EJ98" s="67"/>
      <c r="EK98" s="67"/>
      <c r="EL98" s="67"/>
      <c r="EM98" s="67"/>
      <c r="EN98" s="67"/>
      <c r="EO98" s="67"/>
      <c r="EP98" s="67"/>
      <c r="EQ98" s="67"/>
      <c r="ER98" s="67"/>
      <c r="ES98" s="67"/>
      <c r="ET98" s="67"/>
      <c r="EU98" s="67"/>
      <c r="EV98" s="67"/>
      <c r="EW98" s="67"/>
      <c r="EX98" s="67"/>
      <c r="EY98" s="67"/>
      <c r="EZ98" s="67"/>
      <c r="FA98" s="67"/>
      <c r="FB98" s="67"/>
      <c r="FC98" s="67"/>
      <c r="FD98" s="67"/>
      <c r="FE98" s="67"/>
      <c r="FF98" s="67"/>
      <c r="FG98" s="67"/>
      <c r="FH98" s="67"/>
      <c r="FI98" s="67"/>
      <c r="FJ98" s="67"/>
      <c r="FK98" s="67"/>
      <c r="FL98" s="67"/>
      <c r="FM98" s="67"/>
      <c r="FN98" s="67"/>
      <c r="FO98" s="67"/>
      <c r="FP98" s="67"/>
    </row>
    <row r="99" spans="4:172" s="380" customFormat="1" hidden="1" x14ac:dyDescent="0.15">
      <c r="D99" s="93"/>
      <c r="K99" s="389" t="str">
        <f t="shared" ref="K99:AH99" si="39">IF(K13="","",K13)</f>
        <v/>
      </c>
      <c r="L99" s="389" t="str">
        <f t="shared" si="39"/>
        <v/>
      </c>
      <c r="M99" s="389" t="str">
        <f t="shared" si="39"/>
        <v/>
      </c>
      <c r="N99" s="389" t="str">
        <f t="shared" si="39"/>
        <v/>
      </c>
      <c r="O99" s="389" t="str">
        <f t="shared" si="39"/>
        <v/>
      </c>
      <c r="P99" s="389" t="str">
        <f t="shared" si="39"/>
        <v/>
      </c>
      <c r="Q99" s="389" t="str">
        <f t="shared" si="39"/>
        <v/>
      </c>
      <c r="R99" s="389" t="str">
        <f t="shared" si="39"/>
        <v/>
      </c>
      <c r="S99" s="389" t="str">
        <f t="shared" si="39"/>
        <v/>
      </c>
      <c r="T99" s="389" t="str">
        <f t="shared" si="39"/>
        <v/>
      </c>
      <c r="U99" s="389" t="str">
        <f t="shared" si="39"/>
        <v/>
      </c>
      <c r="V99" s="389" t="str">
        <f t="shared" si="39"/>
        <v/>
      </c>
      <c r="W99" s="389" t="str">
        <f t="shared" si="39"/>
        <v/>
      </c>
      <c r="X99" s="389" t="str">
        <f t="shared" si="39"/>
        <v/>
      </c>
      <c r="Y99" s="389" t="str">
        <f t="shared" si="39"/>
        <v/>
      </c>
      <c r="Z99" s="389" t="str">
        <f t="shared" si="39"/>
        <v/>
      </c>
      <c r="AA99" s="389" t="str">
        <f t="shared" si="39"/>
        <v/>
      </c>
      <c r="AB99" s="389" t="str">
        <f t="shared" si="39"/>
        <v/>
      </c>
      <c r="AC99" s="389" t="str">
        <f t="shared" si="39"/>
        <v/>
      </c>
      <c r="AD99" s="389" t="str">
        <f t="shared" si="39"/>
        <v/>
      </c>
      <c r="AE99" s="389" t="str">
        <f t="shared" si="39"/>
        <v/>
      </c>
      <c r="AF99" s="389" t="str">
        <f t="shared" si="39"/>
        <v/>
      </c>
      <c r="AG99" s="389" t="str">
        <f t="shared" si="39"/>
        <v/>
      </c>
      <c r="AH99" s="389" t="str">
        <f t="shared" si="39"/>
        <v/>
      </c>
      <c r="AI99" s="67"/>
      <c r="AJ99" s="133"/>
      <c r="AK99" s="133"/>
      <c r="AL99" s="133"/>
      <c r="AM99" s="133"/>
      <c r="AN99" s="133"/>
      <c r="AO99" s="133"/>
      <c r="AP99" s="374"/>
      <c r="AQ99" s="67"/>
      <c r="AR99" s="67"/>
      <c r="AS99" s="67"/>
      <c r="AT99" s="67"/>
      <c r="AU99" s="67"/>
      <c r="AV99" s="67"/>
      <c r="AW99" s="67"/>
      <c r="AX99" s="67"/>
      <c r="AY99" s="67"/>
      <c r="AZ99" s="67"/>
      <c r="BA99" s="67"/>
      <c r="BB99" s="220"/>
      <c r="BC99" s="220"/>
      <c r="BD99" s="220"/>
      <c r="BE99" s="220"/>
      <c r="BF99" s="220"/>
      <c r="BG99" s="67"/>
      <c r="BH99" s="67"/>
      <c r="BI99" s="67"/>
      <c r="BJ99" s="67"/>
      <c r="BK99" s="67"/>
      <c r="BL99" s="67"/>
      <c r="BM99" s="67"/>
      <c r="BN99" s="67"/>
      <c r="BO99" s="67"/>
      <c r="BP99" s="67"/>
      <c r="BQ99" s="67"/>
      <c r="BR99" s="67"/>
      <c r="BS99" s="67"/>
      <c r="BT99" s="67"/>
      <c r="BU99" s="67"/>
      <c r="BV99" s="67"/>
      <c r="BW99" s="67"/>
      <c r="BX99" s="67"/>
      <c r="BY99" s="67"/>
      <c r="BZ99" s="67"/>
      <c r="CA99" s="67"/>
      <c r="CB99" s="67"/>
      <c r="CC99" s="67"/>
      <c r="CD99" s="67"/>
      <c r="CE99" s="67"/>
      <c r="CF99" s="67"/>
      <c r="CG99" s="67"/>
      <c r="CH99" s="67"/>
      <c r="CI99" s="67">
        <v>42</v>
      </c>
      <c r="CJ99" s="26" t="s">
        <v>454</v>
      </c>
      <c r="CK99" s="120"/>
      <c r="CL99" s="120"/>
      <c r="CM99" s="120" t="str">
        <f t="shared" si="38"/>
        <v/>
      </c>
      <c r="CN99" s="120" t="s">
        <v>780</v>
      </c>
      <c r="CO99" s="120" t="str">
        <f t="shared" si="32"/>
        <v/>
      </c>
      <c r="CP99" s="120" t="str">
        <f t="shared" si="33"/>
        <v/>
      </c>
      <c r="CQ99" s="67" t="str">
        <f t="shared" si="34"/>
        <v/>
      </c>
      <c r="CR99" s="67" t="str">
        <f t="shared" si="34"/>
        <v/>
      </c>
      <c r="CS99" s="67" t="str">
        <f t="shared" si="34"/>
        <v/>
      </c>
      <c r="CT99" s="67" t="str">
        <f t="shared" si="34"/>
        <v/>
      </c>
      <c r="CU99" s="67" t="str">
        <f t="shared" si="34"/>
        <v/>
      </c>
      <c r="CV99" s="67" t="str">
        <f t="shared" si="34"/>
        <v/>
      </c>
      <c r="CW99" s="67" t="str">
        <f t="shared" si="34"/>
        <v/>
      </c>
      <c r="CX99" s="67" t="str">
        <f t="shared" si="34"/>
        <v/>
      </c>
      <c r="CY99" s="67" t="str">
        <f t="shared" si="34"/>
        <v/>
      </c>
      <c r="CZ99" s="67" t="str">
        <f t="shared" si="34"/>
        <v/>
      </c>
      <c r="DA99" s="67" t="str">
        <f t="shared" si="34"/>
        <v/>
      </c>
      <c r="DB99" s="67" t="str">
        <f t="shared" si="34"/>
        <v/>
      </c>
      <c r="DC99" s="67" t="str">
        <f t="shared" si="34"/>
        <v/>
      </c>
      <c r="DD99" s="67" t="str">
        <f t="shared" si="34"/>
        <v/>
      </c>
      <c r="DE99" s="67" t="str">
        <f t="shared" si="34"/>
        <v/>
      </c>
      <c r="DF99" s="67" t="str">
        <f t="shared" si="34"/>
        <v/>
      </c>
      <c r="DG99" s="67" t="str">
        <f t="shared" si="35"/>
        <v/>
      </c>
      <c r="DH99" s="67" t="str">
        <f t="shared" si="35"/>
        <v/>
      </c>
      <c r="DI99" s="67" t="str">
        <f t="shared" si="35"/>
        <v/>
      </c>
      <c r="DJ99" s="67" t="str">
        <f t="shared" si="35"/>
        <v/>
      </c>
      <c r="DK99" s="67" t="str">
        <f t="shared" si="35"/>
        <v/>
      </c>
      <c r="DL99" s="67" t="str">
        <f t="shared" si="35"/>
        <v/>
      </c>
      <c r="DM99" s="67" t="str">
        <f t="shared" si="35"/>
        <v/>
      </c>
      <c r="DN99" s="67" t="str">
        <f t="shared" si="35"/>
        <v/>
      </c>
      <c r="DO99" s="67" t="str">
        <f t="shared" si="35"/>
        <v/>
      </c>
      <c r="DP99" s="67" t="str">
        <f t="shared" si="36"/>
        <v/>
      </c>
      <c r="DQ99" s="67" t="str">
        <f t="shared" si="37"/>
        <v/>
      </c>
      <c r="DR99" s="67"/>
      <c r="DS99" s="67"/>
      <c r="DT99" s="67"/>
      <c r="DU99" s="67"/>
      <c r="DV99" s="67"/>
      <c r="DW99" s="67"/>
      <c r="DX99" s="67"/>
      <c r="DY99" s="67"/>
      <c r="DZ99" s="67"/>
      <c r="EA99" s="67"/>
      <c r="EB99" s="67"/>
      <c r="EC99" s="67"/>
      <c r="ED99" s="67"/>
      <c r="EE99" s="67"/>
      <c r="EF99" s="67"/>
      <c r="EG99" s="67"/>
      <c r="EH99" s="67"/>
      <c r="EI99" s="67"/>
      <c r="EJ99" s="67"/>
      <c r="EK99" s="67"/>
      <c r="EL99" s="67"/>
      <c r="EM99" s="67"/>
      <c r="EN99" s="67"/>
      <c r="EO99" s="67"/>
      <c r="EP99" s="67"/>
      <c r="EQ99" s="67"/>
      <c r="ER99" s="67"/>
      <c r="ES99" s="67"/>
      <c r="ET99" s="67"/>
      <c r="EU99" s="67"/>
      <c r="EV99" s="67"/>
      <c r="EW99" s="67"/>
      <c r="EX99" s="67"/>
      <c r="EY99" s="67"/>
      <c r="EZ99" s="67"/>
      <c r="FA99" s="67"/>
      <c r="FB99" s="67"/>
      <c r="FC99" s="67"/>
      <c r="FD99" s="67"/>
      <c r="FE99" s="67"/>
      <c r="FF99" s="67"/>
      <c r="FG99" s="67"/>
      <c r="FH99" s="67"/>
      <c r="FI99" s="67"/>
      <c r="FJ99" s="67"/>
      <c r="FK99" s="67"/>
      <c r="FL99" s="67"/>
      <c r="FM99" s="67"/>
      <c r="FN99" s="67"/>
      <c r="FO99" s="67"/>
      <c r="FP99" s="67"/>
    </row>
    <row r="100" spans="4:172" s="380" customFormat="1" hidden="1" x14ac:dyDescent="0.2">
      <c r="D100" s="93"/>
      <c r="K100" s="389" t="str">
        <f t="shared" ref="K100:AH100" si="40">IF(K16="","0","3")</f>
        <v>0</v>
      </c>
      <c r="L100" s="389" t="str">
        <f t="shared" si="40"/>
        <v>0</v>
      </c>
      <c r="M100" s="389" t="str">
        <f t="shared" si="40"/>
        <v>0</v>
      </c>
      <c r="N100" s="389" t="str">
        <f t="shared" si="40"/>
        <v>0</v>
      </c>
      <c r="O100" s="389" t="str">
        <f t="shared" si="40"/>
        <v>0</v>
      </c>
      <c r="P100" s="389" t="str">
        <f t="shared" si="40"/>
        <v>0</v>
      </c>
      <c r="Q100" s="389" t="str">
        <f t="shared" si="40"/>
        <v>0</v>
      </c>
      <c r="R100" s="389" t="str">
        <f t="shared" si="40"/>
        <v>0</v>
      </c>
      <c r="S100" s="389" t="str">
        <f t="shared" si="40"/>
        <v>0</v>
      </c>
      <c r="T100" s="389" t="str">
        <f t="shared" si="40"/>
        <v>0</v>
      </c>
      <c r="U100" s="389" t="str">
        <f t="shared" si="40"/>
        <v>0</v>
      </c>
      <c r="V100" s="389" t="str">
        <f t="shared" si="40"/>
        <v>0</v>
      </c>
      <c r="W100" s="389" t="str">
        <f t="shared" si="40"/>
        <v>0</v>
      </c>
      <c r="X100" s="389" t="str">
        <f t="shared" si="40"/>
        <v>0</v>
      </c>
      <c r="Y100" s="389" t="str">
        <f t="shared" si="40"/>
        <v>0</v>
      </c>
      <c r="Z100" s="389" t="str">
        <f t="shared" si="40"/>
        <v>0</v>
      </c>
      <c r="AA100" s="389" t="str">
        <f t="shared" si="40"/>
        <v>0</v>
      </c>
      <c r="AB100" s="389" t="str">
        <f t="shared" si="40"/>
        <v>0</v>
      </c>
      <c r="AC100" s="389" t="str">
        <f t="shared" si="40"/>
        <v>0</v>
      </c>
      <c r="AD100" s="389" t="str">
        <f t="shared" si="40"/>
        <v>0</v>
      </c>
      <c r="AE100" s="389" t="str">
        <f t="shared" si="40"/>
        <v>0</v>
      </c>
      <c r="AF100" s="389" t="str">
        <f t="shared" si="40"/>
        <v>0</v>
      </c>
      <c r="AG100" s="389" t="str">
        <f t="shared" si="40"/>
        <v>0</v>
      </c>
      <c r="AH100" s="389" t="str">
        <f t="shared" si="40"/>
        <v>0</v>
      </c>
      <c r="AI100" s="67"/>
      <c r="AJ100" s="67"/>
      <c r="AK100" s="67"/>
      <c r="AL100" s="67"/>
      <c r="AM100" s="67"/>
      <c r="AN100" s="67"/>
      <c r="AO100" s="67"/>
      <c r="AP100" s="345"/>
      <c r="AQ100" s="67"/>
      <c r="AR100" s="67"/>
      <c r="AS100" s="67"/>
      <c r="AT100" s="67"/>
      <c r="AU100" s="67"/>
      <c r="AV100" s="67"/>
      <c r="AW100" s="67"/>
      <c r="AX100" s="67"/>
      <c r="AY100" s="67"/>
      <c r="AZ100" s="67"/>
      <c r="BA100" s="67"/>
      <c r="BB100" s="220"/>
      <c r="BC100" s="220"/>
      <c r="BD100" s="220"/>
      <c r="BE100" s="220"/>
      <c r="BF100" s="220"/>
      <c r="BG100" s="67"/>
      <c r="BH100" s="67"/>
      <c r="BI100" s="67"/>
      <c r="BJ100" s="67"/>
      <c r="BK100" s="67"/>
      <c r="BL100" s="67"/>
      <c r="BM100" s="67"/>
      <c r="BN100" s="67"/>
      <c r="BO100" s="67"/>
      <c r="BP100" s="67"/>
      <c r="BQ100" s="67"/>
      <c r="BR100" s="67"/>
      <c r="BS100" s="67"/>
      <c r="BT100" s="67"/>
      <c r="BU100" s="67"/>
      <c r="BV100" s="67"/>
      <c r="BW100" s="67"/>
      <c r="BX100" s="67"/>
      <c r="BY100" s="67"/>
      <c r="BZ100" s="67"/>
      <c r="CA100" s="67"/>
      <c r="CB100" s="67"/>
      <c r="CC100" s="67"/>
      <c r="CD100" s="67"/>
      <c r="CE100" s="67"/>
      <c r="CF100" s="67"/>
      <c r="CG100" s="67"/>
      <c r="CH100" s="67"/>
      <c r="CI100" s="67">
        <v>43</v>
      </c>
      <c r="CJ100" s="26" t="s">
        <v>450</v>
      </c>
      <c r="CK100" s="120"/>
      <c r="CL100" s="120"/>
      <c r="CM100" s="120" t="str">
        <f t="shared" si="38"/>
        <v/>
      </c>
      <c r="CN100" s="120" t="s">
        <v>209</v>
      </c>
      <c r="CO100" s="120" t="str">
        <f t="shared" si="32"/>
        <v/>
      </c>
      <c r="CP100" s="120" t="str">
        <f t="shared" si="33"/>
        <v/>
      </c>
      <c r="CQ100" s="67" t="str">
        <f t="shared" si="34"/>
        <v/>
      </c>
      <c r="CR100" s="67" t="str">
        <f t="shared" si="34"/>
        <v/>
      </c>
      <c r="CS100" s="67" t="str">
        <f t="shared" si="34"/>
        <v/>
      </c>
      <c r="CT100" s="67" t="str">
        <f t="shared" si="34"/>
        <v/>
      </c>
      <c r="CU100" s="67" t="str">
        <f t="shared" si="34"/>
        <v/>
      </c>
      <c r="CV100" s="67" t="str">
        <f t="shared" si="34"/>
        <v/>
      </c>
      <c r="CW100" s="67" t="str">
        <f t="shared" si="34"/>
        <v/>
      </c>
      <c r="CX100" s="67" t="str">
        <f t="shared" si="34"/>
        <v/>
      </c>
      <c r="CY100" s="67" t="str">
        <f t="shared" si="34"/>
        <v/>
      </c>
      <c r="CZ100" s="67" t="str">
        <f t="shared" si="34"/>
        <v/>
      </c>
      <c r="DA100" s="67" t="str">
        <f t="shared" si="34"/>
        <v/>
      </c>
      <c r="DB100" s="67" t="str">
        <f t="shared" si="34"/>
        <v/>
      </c>
      <c r="DC100" s="67" t="str">
        <f t="shared" si="34"/>
        <v/>
      </c>
      <c r="DD100" s="67" t="str">
        <f t="shared" si="34"/>
        <v/>
      </c>
      <c r="DE100" s="67" t="str">
        <f t="shared" si="34"/>
        <v/>
      </c>
      <c r="DF100" s="67" t="str">
        <f t="shared" si="34"/>
        <v/>
      </c>
      <c r="DG100" s="67" t="str">
        <f t="shared" si="35"/>
        <v/>
      </c>
      <c r="DH100" s="67" t="str">
        <f t="shared" si="35"/>
        <v/>
      </c>
      <c r="DI100" s="67" t="str">
        <f t="shared" si="35"/>
        <v/>
      </c>
      <c r="DJ100" s="67" t="str">
        <f t="shared" si="35"/>
        <v/>
      </c>
      <c r="DK100" s="67" t="str">
        <f t="shared" si="35"/>
        <v/>
      </c>
      <c r="DL100" s="67" t="str">
        <f t="shared" si="35"/>
        <v/>
      </c>
      <c r="DM100" s="67" t="str">
        <f t="shared" si="35"/>
        <v/>
      </c>
      <c r="DN100" s="67" t="str">
        <f t="shared" si="35"/>
        <v/>
      </c>
      <c r="DO100" s="67" t="str">
        <f t="shared" si="35"/>
        <v/>
      </c>
      <c r="DP100" s="67" t="str">
        <f t="shared" si="36"/>
        <v/>
      </c>
      <c r="DQ100" s="67" t="str">
        <f t="shared" si="37"/>
        <v/>
      </c>
      <c r="DR100" s="67"/>
      <c r="DS100" s="67"/>
      <c r="DT100" s="67"/>
      <c r="DU100" s="67"/>
      <c r="DV100" s="67"/>
      <c r="DW100" s="67"/>
      <c r="DX100" s="67"/>
      <c r="DY100" s="67"/>
      <c r="DZ100" s="67"/>
      <c r="EA100" s="67"/>
      <c r="EB100" s="67"/>
      <c r="EC100" s="67"/>
      <c r="ED100" s="67"/>
      <c r="EE100" s="67"/>
      <c r="EF100" s="67"/>
      <c r="EG100" s="67"/>
      <c r="EH100" s="67"/>
      <c r="EI100" s="67"/>
      <c r="EJ100" s="67"/>
      <c r="EK100" s="67"/>
      <c r="EL100" s="67"/>
      <c r="EM100" s="67"/>
      <c r="EN100" s="67"/>
      <c r="EO100" s="67"/>
      <c r="EP100" s="67"/>
      <c r="EQ100" s="67"/>
      <c r="ER100" s="67"/>
      <c r="ES100" s="67"/>
      <c r="ET100" s="67"/>
      <c r="EU100" s="67"/>
      <c r="EV100" s="67"/>
      <c r="EW100" s="67"/>
      <c r="EX100" s="67"/>
      <c r="EY100" s="67"/>
      <c r="EZ100" s="67"/>
      <c r="FA100" s="67"/>
      <c r="FB100" s="67"/>
      <c r="FC100" s="67"/>
      <c r="FD100" s="67"/>
      <c r="FE100" s="67"/>
      <c r="FF100" s="67"/>
      <c r="FG100" s="67"/>
      <c r="FH100" s="67"/>
      <c r="FI100" s="67"/>
      <c r="FJ100" s="67"/>
      <c r="FK100" s="67"/>
      <c r="FL100" s="67"/>
      <c r="FM100" s="67"/>
      <c r="FN100" s="67"/>
      <c r="FO100" s="67"/>
      <c r="FP100" s="67"/>
    </row>
    <row r="101" spans="4:172" s="380" customFormat="1" hidden="1" x14ac:dyDescent="0.2">
      <c r="D101" s="93"/>
      <c r="K101" s="389" t="str">
        <f>IF(バルブ!$R$10&lt;&gt;"■",バルブ!$R$10,IF(AND(バルブ!$R$10="■",K14&lt;&gt;""),K14,""))</f>
        <v>0</v>
      </c>
      <c r="L101" s="389" t="str">
        <f>IF(バルブ!$R$10&lt;&gt;"■",バルブ!$R$10,IF(AND(バルブ!$R$10="■",L14&lt;&gt;""),L14,""))</f>
        <v>0</v>
      </c>
      <c r="M101" s="389" t="str">
        <f>IF(バルブ!$R$10&lt;&gt;"■",バルブ!$R$10,IF(AND(バルブ!$R$10="■",M14&lt;&gt;""),M14,""))</f>
        <v>0</v>
      </c>
      <c r="N101" s="389" t="str">
        <f>IF(バルブ!$R$10&lt;&gt;"■",バルブ!$R$10,IF(AND(バルブ!$R$10="■",N14&lt;&gt;""),N14,""))</f>
        <v>0</v>
      </c>
      <c r="O101" s="389" t="str">
        <f>IF(バルブ!$R$10&lt;&gt;"■",バルブ!$R$10,IF(AND(バルブ!$R$10="■",O14&lt;&gt;""),O14,""))</f>
        <v>0</v>
      </c>
      <c r="P101" s="389" t="str">
        <f>IF(バルブ!$R$10&lt;&gt;"■",バルブ!$R$10,IF(AND(バルブ!$R$10="■",P14&lt;&gt;""),P14,""))</f>
        <v>0</v>
      </c>
      <c r="Q101" s="389" t="str">
        <f>IF(バルブ!$R$10&lt;&gt;"■",バルブ!$R$10,IF(AND(バルブ!$R$10="■",Q14&lt;&gt;""),Q14,""))</f>
        <v>0</v>
      </c>
      <c r="R101" s="389" t="str">
        <f>IF(バルブ!$R$10&lt;&gt;"■",バルブ!$R$10,IF(AND(バルブ!$R$10="■",R14&lt;&gt;""),R14,""))</f>
        <v>0</v>
      </c>
      <c r="S101" s="389" t="str">
        <f>IF(バルブ!$R$10&lt;&gt;"■",バルブ!$R$10,IF(AND(バルブ!$R$10="■",S14&lt;&gt;""),S14,""))</f>
        <v>0</v>
      </c>
      <c r="T101" s="389" t="str">
        <f>IF(バルブ!$R$10&lt;&gt;"■",バルブ!$R$10,IF(AND(バルブ!$R$10="■",T14&lt;&gt;""),T14,""))</f>
        <v>0</v>
      </c>
      <c r="U101" s="389" t="str">
        <f>IF(バルブ!$R$10&lt;&gt;"■",バルブ!$R$10,IF(AND(バルブ!$R$10="■",U14&lt;&gt;""),U14,""))</f>
        <v>0</v>
      </c>
      <c r="V101" s="389" t="str">
        <f>IF(バルブ!$R$10&lt;&gt;"■",バルブ!$R$10,IF(AND(バルブ!$R$10="■",V14&lt;&gt;""),V14,""))</f>
        <v>0</v>
      </c>
      <c r="W101" s="389" t="str">
        <f>IF(バルブ!$R$10&lt;&gt;"■",バルブ!$R$10,IF(AND(バルブ!$R$10="■",W14&lt;&gt;""),W14,""))</f>
        <v>0</v>
      </c>
      <c r="X101" s="389" t="str">
        <f>IF(バルブ!$R$10&lt;&gt;"■",バルブ!$R$10,IF(AND(バルブ!$R$10="■",X14&lt;&gt;""),X14,""))</f>
        <v>0</v>
      </c>
      <c r="Y101" s="389" t="str">
        <f>IF(バルブ!$R$10&lt;&gt;"■",バルブ!$R$10,IF(AND(バルブ!$R$10="■",Y14&lt;&gt;""),Y14,""))</f>
        <v>0</v>
      </c>
      <c r="Z101" s="389" t="str">
        <f>IF(バルブ!$R$10&lt;&gt;"■",バルブ!$R$10,IF(AND(バルブ!$R$10="■",Z14&lt;&gt;""),Z14,""))</f>
        <v>0</v>
      </c>
      <c r="AA101" s="389" t="str">
        <f>IF(バルブ!$R$10&lt;&gt;"■",バルブ!$R$10,IF(AND(バルブ!$R$10="■",AA14&lt;&gt;""),AA14,""))</f>
        <v>0</v>
      </c>
      <c r="AB101" s="389" t="str">
        <f>IF(バルブ!$R$10&lt;&gt;"■",バルブ!$R$10,IF(AND(バルブ!$R$10="■",AB14&lt;&gt;""),AB14,""))</f>
        <v>0</v>
      </c>
      <c r="AC101" s="389" t="str">
        <f>IF(バルブ!$R$10&lt;&gt;"■",バルブ!$R$10,IF(AND(バルブ!$R$10="■",AC14&lt;&gt;""),AC14,""))</f>
        <v>0</v>
      </c>
      <c r="AD101" s="389" t="str">
        <f>IF(バルブ!$R$10&lt;&gt;"■",バルブ!$R$10,IF(AND(バルブ!$R$10="■",AD14&lt;&gt;""),AD14,""))</f>
        <v>0</v>
      </c>
      <c r="AE101" s="389" t="str">
        <f>IF(バルブ!$R$10&lt;&gt;"■",バルブ!$R$10,IF(AND(バルブ!$R$10="■",AE14&lt;&gt;""),AE14,""))</f>
        <v>0</v>
      </c>
      <c r="AF101" s="389" t="str">
        <f>IF(バルブ!$R$10&lt;&gt;"■",バルブ!$R$10,IF(AND(バルブ!$R$10="■",AF14&lt;&gt;""),AF14,""))</f>
        <v>0</v>
      </c>
      <c r="AG101" s="389" t="str">
        <f>IF(バルブ!$R$10&lt;&gt;"■",バルブ!$R$10,IF(AND(バルブ!$R$10="■",AG14&lt;&gt;""),AG14,""))</f>
        <v>0</v>
      </c>
      <c r="AH101" s="389" t="str">
        <f>IF(バルブ!$R$10&lt;&gt;"■",バルブ!$R$10,IF(AND(バルブ!$R$10="■",AH14&lt;&gt;""),AH14,""))</f>
        <v>0</v>
      </c>
      <c r="AI101" s="345"/>
      <c r="AJ101" s="345"/>
      <c r="AK101" s="345"/>
      <c r="AL101" s="345"/>
      <c r="AM101" s="345"/>
      <c r="AN101" s="345"/>
      <c r="AO101" s="345"/>
      <c r="AP101" s="345"/>
      <c r="AQ101" s="67"/>
      <c r="AR101" s="67"/>
      <c r="AS101" s="67"/>
      <c r="AT101" s="67"/>
      <c r="AU101" s="67"/>
      <c r="AV101" s="67"/>
      <c r="AW101" s="67"/>
      <c r="AX101" s="67"/>
      <c r="AY101" s="67"/>
      <c r="AZ101" s="67"/>
      <c r="BA101" s="67"/>
      <c r="BB101" s="220"/>
      <c r="BC101" s="220"/>
      <c r="BD101" s="220"/>
      <c r="BE101" s="220"/>
      <c r="BF101" s="220"/>
      <c r="BG101" s="67"/>
      <c r="BH101" s="67"/>
      <c r="BI101" s="67"/>
      <c r="BJ101" s="67"/>
      <c r="BK101" s="67"/>
      <c r="BL101" s="67"/>
      <c r="BM101" s="67"/>
      <c r="BN101" s="67"/>
      <c r="BO101" s="67"/>
      <c r="BP101" s="67"/>
      <c r="BQ101" s="67"/>
      <c r="BR101" s="67"/>
      <c r="BS101" s="67"/>
      <c r="BT101" s="67"/>
      <c r="BU101" s="67"/>
      <c r="BV101" s="67"/>
      <c r="BW101" s="67"/>
      <c r="BX101" s="67"/>
      <c r="BY101" s="67"/>
      <c r="BZ101" s="67"/>
      <c r="CA101" s="67"/>
      <c r="CB101" s="67"/>
      <c r="CC101" s="67"/>
      <c r="CD101" s="67"/>
      <c r="CE101" s="67"/>
      <c r="CF101" s="67"/>
      <c r="CG101" s="67"/>
      <c r="CH101" s="67"/>
      <c r="CI101" s="67">
        <v>44</v>
      </c>
      <c r="CJ101" s="26" t="s">
        <v>451</v>
      </c>
      <c r="CK101" s="120"/>
      <c r="CL101" s="120"/>
      <c r="CM101" s="120" t="str">
        <f t="shared" si="38"/>
        <v/>
      </c>
      <c r="CN101" s="120" t="s">
        <v>211</v>
      </c>
      <c r="CO101" s="120" t="str">
        <f t="shared" si="32"/>
        <v/>
      </c>
      <c r="CP101" s="120" t="str">
        <f t="shared" si="33"/>
        <v/>
      </c>
      <c r="CQ101" s="67" t="str">
        <f t="shared" si="34"/>
        <v/>
      </c>
      <c r="CR101" s="67" t="str">
        <f t="shared" si="34"/>
        <v/>
      </c>
      <c r="CS101" s="67" t="str">
        <f t="shared" si="34"/>
        <v/>
      </c>
      <c r="CT101" s="67" t="str">
        <f t="shared" si="34"/>
        <v/>
      </c>
      <c r="CU101" s="67" t="str">
        <f t="shared" si="34"/>
        <v/>
      </c>
      <c r="CV101" s="67" t="str">
        <f t="shared" si="34"/>
        <v/>
      </c>
      <c r="CW101" s="67" t="str">
        <f t="shared" si="34"/>
        <v/>
      </c>
      <c r="CX101" s="67" t="str">
        <f t="shared" si="34"/>
        <v/>
      </c>
      <c r="CY101" s="67" t="str">
        <f t="shared" si="34"/>
        <v/>
      </c>
      <c r="CZ101" s="67" t="str">
        <f t="shared" si="34"/>
        <v/>
      </c>
      <c r="DA101" s="67" t="str">
        <f t="shared" si="34"/>
        <v/>
      </c>
      <c r="DB101" s="67" t="str">
        <f t="shared" si="34"/>
        <v/>
      </c>
      <c r="DC101" s="67" t="str">
        <f t="shared" si="34"/>
        <v/>
      </c>
      <c r="DD101" s="67" t="str">
        <f t="shared" si="34"/>
        <v/>
      </c>
      <c r="DE101" s="67" t="str">
        <f t="shared" si="34"/>
        <v/>
      </c>
      <c r="DF101" s="67" t="str">
        <f t="shared" si="34"/>
        <v/>
      </c>
      <c r="DG101" s="67" t="str">
        <f t="shared" si="35"/>
        <v/>
      </c>
      <c r="DH101" s="67" t="str">
        <f t="shared" si="35"/>
        <v/>
      </c>
      <c r="DI101" s="67" t="str">
        <f t="shared" si="35"/>
        <v/>
      </c>
      <c r="DJ101" s="67" t="str">
        <f t="shared" si="35"/>
        <v/>
      </c>
      <c r="DK101" s="67" t="str">
        <f t="shared" si="35"/>
        <v/>
      </c>
      <c r="DL101" s="67" t="str">
        <f t="shared" si="35"/>
        <v/>
      </c>
      <c r="DM101" s="67" t="str">
        <f t="shared" si="35"/>
        <v/>
      </c>
      <c r="DN101" s="67" t="str">
        <f t="shared" si="35"/>
        <v/>
      </c>
      <c r="DO101" s="67" t="str">
        <f t="shared" si="35"/>
        <v/>
      </c>
      <c r="DP101" s="67" t="str">
        <f t="shared" si="36"/>
        <v/>
      </c>
      <c r="DQ101" s="67" t="str">
        <f t="shared" si="37"/>
        <v/>
      </c>
      <c r="DR101" s="67"/>
      <c r="DS101" s="67"/>
      <c r="DT101" s="67"/>
      <c r="DU101" s="67"/>
      <c r="DV101" s="67"/>
      <c r="DW101" s="67"/>
      <c r="DX101" s="67"/>
      <c r="DY101" s="67"/>
      <c r="DZ101" s="67"/>
      <c r="EA101" s="67"/>
      <c r="EB101" s="67"/>
      <c r="EC101" s="67"/>
      <c r="ED101" s="67"/>
      <c r="EE101" s="67"/>
      <c r="EF101" s="67"/>
      <c r="EG101" s="67"/>
      <c r="EH101" s="67"/>
      <c r="EI101" s="67"/>
      <c r="EJ101" s="67"/>
      <c r="EK101" s="67"/>
      <c r="EL101" s="67"/>
      <c r="EM101" s="67"/>
      <c r="EN101" s="67"/>
      <c r="EO101" s="67"/>
      <c r="EP101" s="67"/>
      <c r="EQ101" s="67"/>
      <c r="ER101" s="67"/>
      <c r="ES101" s="67"/>
      <c r="ET101" s="67"/>
      <c r="EU101" s="67"/>
      <c r="EV101" s="67"/>
      <c r="EW101" s="67"/>
      <c r="EX101" s="67"/>
      <c r="EY101" s="67"/>
      <c r="EZ101" s="67"/>
      <c r="FA101" s="67"/>
      <c r="FB101" s="67"/>
      <c r="FC101" s="67"/>
      <c r="FD101" s="67"/>
      <c r="FE101" s="67"/>
      <c r="FF101" s="67"/>
      <c r="FG101" s="67"/>
      <c r="FH101" s="67"/>
      <c r="FI101" s="67"/>
      <c r="FJ101" s="67"/>
      <c r="FK101" s="67"/>
      <c r="FL101" s="67"/>
      <c r="FM101" s="67"/>
      <c r="FN101" s="67"/>
      <c r="FO101" s="67"/>
      <c r="FP101" s="67"/>
    </row>
    <row r="102" spans="4:172" s="380" customFormat="1" hidden="1" x14ac:dyDescent="0.2">
      <c r="D102" s="93"/>
      <c r="K102" s="389" t="str">
        <f t="shared" ref="K102:AH102" si="41">IF(K23="","",K23)</f>
        <v/>
      </c>
      <c r="L102" s="389" t="str">
        <f t="shared" si="41"/>
        <v/>
      </c>
      <c r="M102" s="389" t="str">
        <f t="shared" si="41"/>
        <v/>
      </c>
      <c r="N102" s="389" t="str">
        <f t="shared" si="41"/>
        <v/>
      </c>
      <c r="O102" s="389" t="str">
        <f t="shared" si="41"/>
        <v/>
      </c>
      <c r="P102" s="389" t="str">
        <f t="shared" si="41"/>
        <v/>
      </c>
      <c r="Q102" s="389" t="str">
        <f t="shared" si="41"/>
        <v/>
      </c>
      <c r="R102" s="389" t="str">
        <f t="shared" si="41"/>
        <v/>
      </c>
      <c r="S102" s="389" t="str">
        <f t="shared" si="41"/>
        <v/>
      </c>
      <c r="T102" s="389" t="str">
        <f t="shared" si="41"/>
        <v/>
      </c>
      <c r="U102" s="389" t="str">
        <f t="shared" si="41"/>
        <v/>
      </c>
      <c r="V102" s="389" t="str">
        <f t="shared" si="41"/>
        <v/>
      </c>
      <c r="W102" s="389" t="str">
        <f t="shared" si="41"/>
        <v/>
      </c>
      <c r="X102" s="389" t="str">
        <f t="shared" si="41"/>
        <v/>
      </c>
      <c r="Y102" s="389" t="str">
        <f t="shared" si="41"/>
        <v/>
      </c>
      <c r="Z102" s="389" t="str">
        <f t="shared" si="41"/>
        <v/>
      </c>
      <c r="AA102" s="389" t="str">
        <f t="shared" si="41"/>
        <v/>
      </c>
      <c r="AB102" s="389" t="str">
        <f t="shared" si="41"/>
        <v/>
      </c>
      <c r="AC102" s="389" t="str">
        <f t="shared" si="41"/>
        <v/>
      </c>
      <c r="AD102" s="389" t="str">
        <f t="shared" si="41"/>
        <v/>
      </c>
      <c r="AE102" s="389" t="str">
        <f t="shared" si="41"/>
        <v/>
      </c>
      <c r="AF102" s="389" t="str">
        <f t="shared" si="41"/>
        <v/>
      </c>
      <c r="AG102" s="389" t="str">
        <f t="shared" si="41"/>
        <v/>
      </c>
      <c r="AH102" s="389" t="str">
        <f t="shared" si="41"/>
        <v/>
      </c>
      <c r="AI102" s="345"/>
      <c r="AJ102" s="345"/>
      <c r="AK102" s="345"/>
      <c r="AL102" s="345"/>
      <c r="AM102" s="345"/>
      <c r="AN102" s="345"/>
      <c r="AO102" s="345"/>
      <c r="AP102" s="345"/>
      <c r="AQ102" s="67"/>
      <c r="AR102" s="67"/>
      <c r="AS102" s="67"/>
      <c r="AT102" s="67"/>
      <c r="AU102" s="67"/>
      <c r="AV102" s="67"/>
      <c r="AW102" s="67"/>
      <c r="AX102" s="67"/>
      <c r="AY102" s="67"/>
      <c r="AZ102" s="67"/>
      <c r="BA102" s="67"/>
      <c r="BB102" s="220"/>
      <c r="BC102" s="220"/>
      <c r="BD102" s="220"/>
      <c r="BE102" s="220"/>
      <c r="BF102" s="220"/>
      <c r="BG102" s="67"/>
      <c r="BH102" s="67"/>
      <c r="BI102" s="67"/>
      <c r="BJ102" s="67"/>
      <c r="BK102" s="67"/>
      <c r="BL102" s="67"/>
      <c r="BM102" s="67"/>
      <c r="BN102" s="67"/>
      <c r="BO102" s="67"/>
      <c r="BP102" s="67"/>
      <c r="BQ102" s="67"/>
      <c r="BR102" s="67"/>
      <c r="BS102" s="67"/>
      <c r="BT102" s="67"/>
      <c r="BU102" s="67"/>
      <c r="BV102" s="67"/>
      <c r="BW102" s="67"/>
      <c r="BX102" s="67"/>
      <c r="BY102" s="67"/>
      <c r="BZ102" s="67"/>
      <c r="CA102" s="67"/>
      <c r="CB102" s="67"/>
      <c r="CC102" s="67"/>
      <c r="CD102" s="67"/>
      <c r="CE102" s="67"/>
      <c r="CF102" s="67"/>
      <c r="CG102" s="67"/>
      <c r="CH102" s="67"/>
      <c r="CI102" s="67">
        <v>45</v>
      </c>
      <c r="CJ102" s="26" t="s">
        <v>453</v>
      </c>
      <c r="CK102" s="120"/>
      <c r="CL102" s="120"/>
      <c r="CM102" s="120" t="str">
        <f t="shared" si="38"/>
        <v/>
      </c>
      <c r="CN102" s="120" t="s">
        <v>466</v>
      </c>
      <c r="CO102" s="120" t="str">
        <f t="shared" si="32"/>
        <v/>
      </c>
      <c r="CP102" s="120" t="str">
        <f t="shared" si="33"/>
        <v/>
      </c>
      <c r="CQ102" s="67" t="str">
        <f t="shared" si="34"/>
        <v/>
      </c>
      <c r="CR102" s="67" t="str">
        <f t="shared" si="34"/>
        <v/>
      </c>
      <c r="CS102" s="67" t="str">
        <f t="shared" si="34"/>
        <v/>
      </c>
      <c r="CT102" s="67" t="str">
        <f t="shared" si="34"/>
        <v/>
      </c>
      <c r="CU102" s="67" t="str">
        <f t="shared" si="34"/>
        <v/>
      </c>
      <c r="CV102" s="67" t="str">
        <f t="shared" si="34"/>
        <v/>
      </c>
      <c r="CW102" s="67" t="str">
        <f t="shared" si="34"/>
        <v/>
      </c>
      <c r="CX102" s="67" t="str">
        <f t="shared" si="34"/>
        <v/>
      </c>
      <c r="CY102" s="67" t="str">
        <f t="shared" si="34"/>
        <v/>
      </c>
      <c r="CZ102" s="67" t="str">
        <f t="shared" si="34"/>
        <v/>
      </c>
      <c r="DA102" s="67" t="str">
        <f t="shared" si="34"/>
        <v/>
      </c>
      <c r="DB102" s="67" t="str">
        <f t="shared" si="34"/>
        <v/>
      </c>
      <c r="DC102" s="67" t="str">
        <f t="shared" si="34"/>
        <v/>
      </c>
      <c r="DD102" s="67" t="str">
        <f t="shared" si="34"/>
        <v/>
      </c>
      <c r="DE102" s="67" t="str">
        <f t="shared" si="34"/>
        <v/>
      </c>
      <c r="DF102" s="67" t="str">
        <f t="shared" si="34"/>
        <v/>
      </c>
      <c r="DG102" s="67" t="str">
        <f t="shared" si="35"/>
        <v/>
      </c>
      <c r="DH102" s="67" t="str">
        <f t="shared" si="35"/>
        <v/>
      </c>
      <c r="DI102" s="67" t="str">
        <f t="shared" si="35"/>
        <v/>
      </c>
      <c r="DJ102" s="67" t="str">
        <f t="shared" si="35"/>
        <v/>
      </c>
      <c r="DK102" s="67" t="str">
        <f t="shared" si="35"/>
        <v/>
      </c>
      <c r="DL102" s="67" t="str">
        <f t="shared" si="35"/>
        <v/>
      </c>
      <c r="DM102" s="67" t="str">
        <f t="shared" si="35"/>
        <v/>
      </c>
      <c r="DN102" s="67" t="str">
        <f t="shared" si="35"/>
        <v/>
      </c>
      <c r="DO102" s="67" t="str">
        <f t="shared" si="35"/>
        <v/>
      </c>
      <c r="DP102" s="67" t="str">
        <f t="shared" si="36"/>
        <v/>
      </c>
      <c r="DQ102" s="67" t="str">
        <f t="shared" si="37"/>
        <v/>
      </c>
      <c r="DR102" s="67"/>
      <c r="DS102" s="67"/>
      <c r="DT102" s="67"/>
      <c r="DU102" s="67"/>
      <c r="DV102" s="67"/>
      <c r="DW102" s="67"/>
      <c r="DX102" s="67"/>
      <c r="DY102" s="67"/>
      <c r="DZ102" s="67"/>
      <c r="EA102" s="67"/>
      <c r="EB102" s="67"/>
      <c r="EC102" s="67"/>
      <c r="ED102" s="67"/>
      <c r="EE102" s="67"/>
      <c r="EF102" s="67"/>
      <c r="EG102" s="67"/>
      <c r="EH102" s="67"/>
      <c r="EI102" s="67"/>
      <c r="EJ102" s="67"/>
      <c r="EK102" s="67"/>
      <c r="EL102" s="67"/>
      <c r="EM102" s="67"/>
      <c r="EN102" s="67"/>
      <c r="EO102" s="67"/>
      <c r="EP102" s="67"/>
      <c r="EQ102" s="67"/>
      <c r="ER102" s="67"/>
      <c r="ES102" s="67"/>
      <c r="ET102" s="67"/>
      <c r="EU102" s="67"/>
      <c r="EV102" s="67"/>
      <c r="EW102" s="67"/>
      <c r="EX102" s="67"/>
      <c r="EY102" s="67"/>
      <c r="EZ102" s="67"/>
      <c r="FA102" s="67"/>
      <c r="FB102" s="67"/>
      <c r="FC102" s="67"/>
      <c r="FD102" s="67"/>
      <c r="FE102" s="67"/>
      <c r="FF102" s="67"/>
      <c r="FG102" s="67"/>
      <c r="FH102" s="67"/>
      <c r="FI102" s="67"/>
      <c r="FJ102" s="67"/>
      <c r="FK102" s="67"/>
      <c r="FL102" s="67"/>
      <c r="FM102" s="67"/>
      <c r="FN102" s="67"/>
      <c r="FO102" s="67"/>
      <c r="FP102" s="67"/>
    </row>
    <row r="103" spans="4:172" s="380" customFormat="1" hidden="1" x14ac:dyDescent="0.2">
      <c r="D103" s="93"/>
      <c r="K103" s="389" t="str">
        <f t="shared" ref="K103:AH103" si="42">IF(K25="","",K25)</f>
        <v/>
      </c>
      <c r="L103" s="389" t="str">
        <f t="shared" si="42"/>
        <v/>
      </c>
      <c r="M103" s="389" t="str">
        <f t="shared" si="42"/>
        <v/>
      </c>
      <c r="N103" s="389" t="str">
        <f t="shared" si="42"/>
        <v/>
      </c>
      <c r="O103" s="389" t="str">
        <f t="shared" si="42"/>
        <v/>
      </c>
      <c r="P103" s="389" t="str">
        <f t="shared" si="42"/>
        <v/>
      </c>
      <c r="Q103" s="389" t="str">
        <f t="shared" si="42"/>
        <v/>
      </c>
      <c r="R103" s="389" t="str">
        <f t="shared" si="42"/>
        <v/>
      </c>
      <c r="S103" s="389" t="str">
        <f t="shared" si="42"/>
        <v/>
      </c>
      <c r="T103" s="389" t="str">
        <f t="shared" si="42"/>
        <v/>
      </c>
      <c r="U103" s="389" t="str">
        <f t="shared" si="42"/>
        <v/>
      </c>
      <c r="V103" s="389" t="str">
        <f t="shared" si="42"/>
        <v/>
      </c>
      <c r="W103" s="389" t="str">
        <f t="shared" si="42"/>
        <v/>
      </c>
      <c r="X103" s="389" t="str">
        <f t="shared" si="42"/>
        <v/>
      </c>
      <c r="Y103" s="389" t="str">
        <f t="shared" si="42"/>
        <v/>
      </c>
      <c r="Z103" s="389" t="str">
        <f t="shared" si="42"/>
        <v/>
      </c>
      <c r="AA103" s="389" t="str">
        <f t="shared" si="42"/>
        <v/>
      </c>
      <c r="AB103" s="389" t="str">
        <f t="shared" si="42"/>
        <v/>
      </c>
      <c r="AC103" s="389" t="str">
        <f t="shared" si="42"/>
        <v/>
      </c>
      <c r="AD103" s="389" t="str">
        <f t="shared" si="42"/>
        <v/>
      </c>
      <c r="AE103" s="389" t="str">
        <f t="shared" si="42"/>
        <v/>
      </c>
      <c r="AF103" s="389" t="str">
        <f t="shared" si="42"/>
        <v/>
      </c>
      <c r="AG103" s="389" t="str">
        <f t="shared" si="42"/>
        <v/>
      </c>
      <c r="AH103" s="389" t="str">
        <f t="shared" si="42"/>
        <v/>
      </c>
      <c r="AQ103" s="67"/>
      <c r="AR103" s="67"/>
      <c r="AS103" s="67"/>
      <c r="AT103" s="67"/>
      <c r="AU103" s="67"/>
      <c r="AV103" s="67"/>
      <c r="AW103" s="67"/>
      <c r="AX103" s="67"/>
      <c r="AY103" s="67"/>
      <c r="AZ103" s="67"/>
      <c r="BA103" s="67"/>
      <c r="BB103" s="220"/>
      <c r="BC103" s="220"/>
      <c r="BD103" s="220"/>
      <c r="BE103" s="220"/>
      <c r="BF103" s="220"/>
      <c r="BG103" s="67"/>
      <c r="BH103" s="67"/>
      <c r="BI103" s="67"/>
      <c r="BJ103" s="67"/>
      <c r="BK103" s="67"/>
      <c r="BL103" s="67"/>
      <c r="BM103" s="67"/>
      <c r="BN103" s="67"/>
      <c r="BO103" s="67"/>
      <c r="BP103" s="67"/>
      <c r="BQ103" s="67"/>
      <c r="BR103" s="67"/>
      <c r="BS103" s="67"/>
      <c r="BT103" s="67"/>
      <c r="BU103" s="67"/>
      <c r="BV103" s="67"/>
      <c r="BW103" s="67"/>
      <c r="BX103" s="67"/>
      <c r="BY103" s="67"/>
      <c r="BZ103" s="67"/>
      <c r="CA103" s="67"/>
      <c r="CB103" s="67"/>
      <c r="CC103" s="67"/>
      <c r="CD103" s="67"/>
      <c r="CE103" s="67"/>
      <c r="CF103" s="67"/>
      <c r="CG103" s="67"/>
      <c r="CH103" s="67"/>
      <c r="CI103" s="67">
        <v>46</v>
      </c>
      <c r="CJ103" s="26" t="s">
        <v>725</v>
      </c>
      <c r="CK103" s="120"/>
      <c r="CL103" s="120"/>
      <c r="CM103" s="120" t="str">
        <f t="shared" si="38"/>
        <v/>
      </c>
      <c r="CN103" s="120" t="s">
        <v>781</v>
      </c>
      <c r="CO103" s="120" t="str">
        <f t="shared" si="32"/>
        <v/>
      </c>
      <c r="CP103" s="120" t="str">
        <f t="shared" si="33"/>
        <v/>
      </c>
      <c r="CQ103" s="67" t="str">
        <f t="shared" si="34"/>
        <v/>
      </c>
      <c r="CR103" s="67" t="str">
        <f t="shared" si="34"/>
        <v/>
      </c>
      <c r="CS103" s="67" t="str">
        <f t="shared" si="34"/>
        <v/>
      </c>
      <c r="CT103" s="67" t="str">
        <f t="shared" si="34"/>
        <v/>
      </c>
      <c r="CU103" s="67" t="str">
        <f t="shared" si="34"/>
        <v/>
      </c>
      <c r="CV103" s="67" t="str">
        <f t="shared" si="34"/>
        <v/>
      </c>
      <c r="CW103" s="67" t="str">
        <f t="shared" si="34"/>
        <v/>
      </c>
      <c r="CX103" s="67" t="str">
        <f t="shared" si="34"/>
        <v/>
      </c>
      <c r="CY103" s="67" t="str">
        <f t="shared" si="34"/>
        <v/>
      </c>
      <c r="CZ103" s="67" t="str">
        <f t="shared" si="34"/>
        <v/>
      </c>
      <c r="DA103" s="67" t="str">
        <f t="shared" si="34"/>
        <v/>
      </c>
      <c r="DB103" s="67" t="str">
        <f t="shared" si="34"/>
        <v/>
      </c>
      <c r="DC103" s="67" t="str">
        <f t="shared" si="34"/>
        <v/>
      </c>
      <c r="DD103" s="67" t="str">
        <f t="shared" si="34"/>
        <v/>
      </c>
      <c r="DE103" s="67" t="str">
        <f t="shared" si="34"/>
        <v/>
      </c>
      <c r="DF103" s="67" t="str">
        <f t="shared" si="34"/>
        <v/>
      </c>
      <c r="DG103" s="67" t="str">
        <f t="shared" si="35"/>
        <v/>
      </c>
      <c r="DH103" s="67" t="str">
        <f t="shared" si="35"/>
        <v/>
      </c>
      <c r="DI103" s="67" t="str">
        <f t="shared" si="35"/>
        <v/>
      </c>
      <c r="DJ103" s="67" t="str">
        <f t="shared" si="35"/>
        <v/>
      </c>
      <c r="DK103" s="67" t="str">
        <f t="shared" si="35"/>
        <v/>
      </c>
      <c r="DL103" s="67" t="str">
        <f t="shared" si="35"/>
        <v/>
      </c>
      <c r="DM103" s="67" t="str">
        <f t="shared" si="35"/>
        <v/>
      </c>
      <c r="DN103" s="67" t="str">
        <f t="shared" si="35"/>
        <v/>
      </c>
      <c r="DO103" s="67" t="str">
        <f t="shared" si="35"/>
        <v/>
      </c>
      <c r="DP103" s="67" t="str">
        <f t="shared" si="36"/>
        <v/>
      </c>
      <c r="DQ103" s="67" t="str">
        <f t="shared" si="37"/>
        <v/>
      </c>
      <c r="DR103" s="67"/>
      <c r="DS103" s="67"/>
      <c r="DT103" s="67"/>
      <c r="DU103" s="67"/>
      <c r="DV103" s="67"/>
      <c r="DW103" s="67"/>
      <c r="DX103" s="67"/>
      <c r="DY103" s="67"/>
      <c r="DZ103" s="67"/>
      <c r="EA103" s="67"/>
      <c r="EB103" s="67"/>
      <c r="EC103" s="67"/>
      <c r="ED103" s="67"/>
      <c r="EE103" s="67"/>
      <c r="EF103" s="67"/>
      <c r="EG103" s="67"/>
      <c r="EH103" s="67"/>
      <c r="EI103" s="67"/>
      <c r="EJ103" s="67"/>
      <c r="EK103" s="67"/>
      <c r="EL103" s="67"/>
      <c r="EM103" s="67"/>
      <c r="EN103" s="67"/>
      <c r="EO103" s="67"/>
      <c r="EP103" s="67"/>
      <c r="EQ103" s="67"/>
      <c r="ER103" s="67"/>
      <c r="ES103" s="67"/>
      <c r="ET103" s="67"/>
      <c r="EU103" s="67"/>
      <c r="EV103" s="67"/>
      <c r="EW103" s="67"/>
      <c r="EX103" s="67"/>
      <c r="EY103" s="67"/>
      <c r="EZ103" s="67"/>
      <c r="FA103" s="67"/>
      <c r="FB103" s="67"/>
      <c r="FC103" s="67"/>
      <c r="FD103" s="67"/>
      <c r="FE103" s="67"/>
      <c r="FF103" s="67"/>
      <c r="FG103" s="67"/>
      <c r="FH103" s="67"/>
      <c r="FI103" s="67"/>
      <c r="FJ103" s="67"/>
      <c r="FK103" s="67"/>
      <c r="FL103" s="67"/>
      <c r="FM103" s="67"/>
      <c r="FN103" s="67"/>
      <c r="FO103" s="67"/>
      <c r="FP103" s="67"/>
    </row>
    <row r="104" spans="4:172" s="380" customFormat="1" hidden="1" x14ac:dyDescent="0.2">
      <c r="D104" s="93"/>
      <c r="K104" s="389" t="str">
        <f t="shared" ref="K104:AH104" si="43">IF(K27="","",K27)</f>
        <v/>
      </c>
      <c r="L104" s="389" t="str">
        <f t="shared" si="43"/>
        <v/>
      </c>
      <c r="M104" s="389" t="str">
        <f t="shared" si="43"/>
        <v/>
      </c>
      <c r="N104" s="389" t="str">
        <f t="shared" si="43"/>
        <v/>
      </c>
      <c r="O104" s="389" t="str">
        <f t="shared" si="43"/>
        <v/>
      </c>
      <c r="P104" s="389" t="str">
        <f t="shared" si="43"/>
        <v/>
      </c>
      <c r="Q104" s="389" t="str">
        <f t="shared" si="43"/>
        <v/>
      </c>
      <c r="R104" s="389" t="str">
        <f t="shared" si="43"/>
        <v/>
      </c>
      <c r="S104" s="389" t="str">
        <f t="shared" si="43"/>
        <v/>
      </c>
      <c r="T104" s="389" t="str">
        <f t="shared" si="43"/>
        <v/>
      </c>
      <c r="U104" s="389" t="str">
        <f t="shared" si="43"/>
        <v/>
      </c>
      <c r="V104" s="389" t="str">
        <f t="shared" si="43"/>
        <v/>
      </c>
      <c r="W104" s="389" t="str">
        <f t="shared" si="43"/>
        <v/>
      </c>
      <c r="X104" s="389" t="str">
        <f t="shared" si="43"/>
        <v/>
      </c>
      <c r="Y104" s="389" t="str">
        <f t="shared" si="43"/>
        <v/>
      </c>
      <c r="Z104" s="389" t="str">
        <f t="shared" si="43"/>
        <v/>
      </c>
      <c r="AA104" s="389" t="str">
        <f t="shared" si="43"/>
        <v/>
      </c>
      <c r="AB104" s="389" t="str">
        <f t="shared" si="43"/>
        <v/>
      </c>
      <c r="AC104" s="389" t="str">
        <f t="shared" si="43"/>
        <v/>
      </c>
      <c r="AD104" s="389" t="str">
        <f t="shared" si="43"/>
        <v/>
      </c>
      <c r="AE104" s="389" t="str">
        <f t="shared" si="43"/>
        <v/>
      </c>
      <c r="AF104" s="389" t="str">
        <f t="shared" si="43"/>
        <v/>
      </c>
      <c r="AG104" s="389" t="str">
        <f t="shared" si="43"/>
        <v/>
      </c>
      <c r="AH104" s="389" t="str">
        <f t="shared" si="43"/>
        <v/>
      </c>
      <c r="AQ104" s="67"/>
      <c r="AR104" s="67"/>
      <c r="AS104" s="67"/>
      <c r="AT104" s="67"/>
      <c r="AU104" s="67"/>
      <c r="AV104" s="67"/>
      <c r="AW104" s="67"/>
      <c r="AX104" s="67"/>
      <c r="AY104" s="67"/>
      <c r="AZ104" s="67"/>
      <c r="BA104" s="67"/>
      <c r="BB104" s="220"/>
      <c r="BC104" s="220"/>
      <c r="BD104" s="220"/>
      <c r="BE104" s="220"/>
      <c r="BF104" s="220"/>
      <c r="BG104" s="67"/>
      <c r="BH104" s="67"/>
      <c r="BI104" s="67"/>
      <c r="BJ104" s="67"/>
      <c r="BK104" s="67"/>
      <c r="BL104" s="67"/>
      <c r="BM104" s="67"/>
      <c r="BN104" s="67"/>
      <c r="BO104" s="67"/>
      <c r="BP104" s="67"/>
      <c r="BQ104" s="67"/>
      <c r="BR104" s="67"/>
      <c r="BS104" s="67"/>
      <c r="BT104" s="67"/>
      <c r="BU104" s="67"/>
      <c r="BV104" s="67"/>
      <c r="BW104" s="67"/>
      <c r="BX104" s="67"/>
      <c r="BY104" s="67"/>
      <c r="BZ104" s="67"/>
      <c r="CA104" s="67"/>
      <c r="CB104" s="67"/>
      <c r="CC104" s="67"/>
      <c r="CD104" s="67"/>
      <c r="CE104" s="67"/>
      <c r="CF104" s="67"/>
      <c r="CG104" s="67"/>
      <c r="CH104" s="67"/>
      <c r="CI104" s="67">
        <v>47</v>
      </c>
      <c r="CJ104" s="26" t="s">
        <v>455</v>
      </c>
      <c r="CK104" s="120"/>
      <c r="CL104" s="120"/>
      <c r="CM104" s="120" t="str">
        <f t="shared" si="38"/>
        <v/>
      </c>
      <c r="CN104" s="120" t="s">
        <v>782</v>
      </c>
      <c r="CO104" s="120" t="str">
        <f t="shared" si="32"/>
        <v/>
      </c>
      <c r="CP104" s="120" t="str">
        <f t="shared" si="33"/>
        <v/>
      </c>
      <c r="CQ104" s="67" t="str">
        <f t="shared" si="34"/>
        <v/>
      </c>
      <c r="CR104" s="67" t="str">
        <f t="shared" si="34"/>
        <v/>
      </c>
      <c r="CS104" s="67" t="str">
        <f t="shared" si="34"/>
        <v/>
      </c>
      <c r="CT104" s="67" t="str">
        <f t="shared" si="34"/>
        <v/>
      </c>
      <c r="CU104" s="67" t="str">
        <f t="shared" si="34"/>
        <v/>
      </c>
      <c r="CV104" s="67" t="str">
        <f t="shared" si="34"/>
        <v/>
      </c>
      <c r="CW104" s="67" t="str">
        <f t="shared" si="34"/>
        <v/>
      </c>
      <c r="CX104" s="67" t="str">
        <f t="shared" si="34"/>
        <v/>
      </c>
      <c r="CY104" s="67" t="str">
        <f t="shared" si="34"/>
        <v/>
      </c>
      <c r="CZ104" s="67" t="str">
        <f t="shared" si="34"/>
        <v/>
      </c>
      <c r="DA104" s="67" t="str">
        <f t="shared" si="34"/>
        <v/>
      </c>
      <c r="DB104" s="67" t="str">
        <f t="shared" si="34"/>
        <v/>
      </c>
      <c r="DC104" s="67" t="str">
        <f t="shared" si="34"/>
        <v/>
      </c>
      <c r="DD104" s="67" t="str">
        <f t="shared" si="34"/>
        <v/>
      </c>
      <c r="DE104" s="67" t="str">
        <f t="shared" si="34"/>
        <v/>
      </c>
      <c r="DF104" s="67" t="str">
        <f t="shared" si="34"/>
        <v/>
      </c>
      <c r="DG104" s="67" t="str">
        <f t="shared" si="35"/>
        <v/>
      </c>
      <c r="DH104" s="67" t="str">
        <f t="shared" si="35"/>
        <v/>
      </c>
      <c r="DI104" s="67" t="str">
        <f t="shared" si="35"/>
        <v/>
      </c>
      <c r="DJ104" s="67" t="str">
        <f t="shared" si="35"/>
        <v/>
      </c>
      <c r="DK104" s="67" t="str">
        <f t="shared" si="35"/>
        <v/>
      </c>
      <c r="DL104" s="67" t="str">
        <f t="shared" si="35"/>
        <v/>
      </c>
      <c r="DM104" s="67" t="str">
        <f t="shared" si="35"/>
        <v/>
      </c>
      <c r="DN104" s="67" t="str">
        <f t="shared" si="35"/>
        <v/>
      </c>
      <c r="DO104" s="67" t="str">
        <f t="shared" si="35"/>
        <v/>
      </c>
      <c r="DP104" s="67" t="str">
        <f t="shared" si="36"/>
        <v/>
      </c>
      <c r="DQ104" s="67" t="str">
        <f t="shared" si="37"/>
        <v/>
      </c>
      <c r="DR104" s="67"/>
      <c r="DS104" s="67"/>
      <c r="DT104" s="67"/>
      <c r="DU104" s="67"/>
      <c r="DV104" s="67"/>
      <c r="DW104" s="67"/>
      <c r="DX104" s="67"/>
      <c r="DY104" s="67"/>
      <c r="DZ104" s="67"/>
      <c r="EA104" s="67"/>
      <c r="EB104" s="67"/>
      <c r="EC104" s="67"/>
      <c r="ED104" s="67"/>
      <c r="EE104" s="67"/>
      <c r="EF104" s="67"/>
      <c r="EG104" s="67"/>
      <c r="EH104" s="67"/>
      <c r="EI104" s="67"/>
      <c r="EJ104" s="67"/>
      <c r="EK104" s="67"/>
      <c r="EL104" s="67"/>
      <c r="EM104" s="67"/>
      <c r="EN104" s="67"/>
      <c r="EO104" s="67"/>
      <c r="EP104" s="67"/>
      <c r="EQ104" s="67"/>
      <c r="ER104" s="67"/>
      <c r="ES104" s="67"/>
      <c r="ET104" s="67"/>
      <c r="EU104" s="67"/>
      <c r="EV104" s="67"/>
      <c r="EW104" s="67"/>
      <c r="EX104" s="67"/>
      <c r="EY104" s="67"/>
      <c r="EZ104" s="67"/>
      <c r="FA104" s="67"/>
      <c r="FB104" s="67"/>
      <c r="FC104" s="67"/>
      <c r="FD104" s="67"/>
      <c r="FE104" s="67"/>
      <c r="FF104" s="67"/>
      <c r="FG104" s="67"/>
      <c r="FH104" s="67"/>
      <c r="FI104" s="67"/>
      <c r="FJ104" s="67"/>
      <c r="FK104" s="67"/>
      <c r="FL104" s="67"/>
      <c r="FM104" s="67"/>
      <c r="FN104" s="67"/>
      <c r="FO104" s="67"/>
      <c r="FP104" s="67"/>
    </row>
    <row r="105" spans="4:172" s="380" customFormat="1" hidden="1" x14ac:dyDescent="0.2">
      <c r="D105" s="93"/>
      <c r="K105" s="389" t="str">
        <f>IF(K29="","",K29)</f>
        <v/>
      </c>
      <c r="L105" s="389" t="str">
        <f t="shared" ref="L105:AH105" si="44">IF(L29="","",L29)</f>
        <v/>
      </c>
      <c r="M105" s="389" t="str">
        <f t="shared" si="44"/>
        <v/>
      </c>
      <c r="N105" s="389" t="str">
        <f t="shared" si="44"/>
        <v/>
      </c>
      <c r="O105" s="389" t="str">
        <f t="shared" si="44"/>
        <v/>
      </c>
      <c r="P105" s="389" t="str">
        <f t="shared" si="44"/>
        <v/>
      </c>
      <c r="Q105" s="389" t="str">
        <f t="shared" si="44"/>
        <v/>
      </c>
      <c r="R105" s="389" t="str">
        <f t="shared" si="44"/>
        <v/>
      </c>
      <c r="S105" s="389" t="str">
        <f t="shared" si="44"/>
        <v/>
      </c>
      <c r="T105" s="389" t="str">
        <f t="shared" si="44"/>
        <v/>
      </c>
      <c r="U105" s="389" t="str">
        <f t="shared" si="44"/>
        <v/>
      </c>
      <c r="V105" s="389" t="str">
        <f t="shared" si="44"/>
        <v/>
      </c>
      <c r="W105" s="389" t="str">
        <f t="shared" si="44"/>
        <v/>
      </c>
      <c r="X105" s="389" t="str">
        <f t="shared" si="44"/>
        <v/>
      </c>
      <c r="Y105" s="389" t="str">
        <f t="shared" si="44"/>
        <v/>
      </c>
      <c r="Z105" s="389" t="str">
        <f t="shared" si="44"/>
        <v/>
      </c>
      <c r="AA105" s="389" t="str">
        <f t="shared" si="44"/>
        <v/>
      </c>
      <c r="AB105" s="389" t="str">
        <f t="shared" si="44"/>
        <v/>
      </c>
      <c r="AC105" s="389" t="str">
        <f t="shared" si="44"/>
        <v/>
      </c>
      <c r="AD105" s="389" t="str">
        <f t="shared" si="44"/>
        <v/>
      </c>
      <c r="AE105" s="389" t="str">
        <f t="shared" si="44"/>
        <v/>
      </c>
      <c r="AF105" s="389" t="str">
        <f t="shared" si="44"/>
        <v/>
      </c>
      <c r="AG105" s="389" t="str">
        <f t="shared" si="44"/>
        <v/>
      </c>
      <c r="AH105" s="389" t="str">
        <f t="shared" si="44"/>
        <v/>
      </c>
      <c r="AQ105" s="67"/>
      <c r="AR105" s="67"/>
      <c r="AS105" s="67"/>
      <c r="AT105" s="67"/>
      <c r="AU105" s="67"/>
      <c r="AV105" s="67"/>
      <c r="AW105" s="67"/>
      <c r="AX105" s="67"/>
      <c r="AY105" s="67"/>
      <c r="AZ105" s="67"/>
      <c r="BA105" s="67"/>
      <c r="BB105" s="220"/>
      <c r="BC105" s="220"/>
      <c r="BD105" s="220"/>
      <c r="BE105" s="220"/>
      <c r="BF105" s="220"/>
      <c r="BG105" s="67"/>
      <c r="BH105" s="67"/>
      <c r="BI105" s="67"/>
      <c r="BJ105" s="67"/>
      <c r="BK105" s="67"/>
      <c r="BL105" s="67"/>
      <c r="BM105" s="67"/>
      <c r="BN105" s="67"/>
      <c r="BO105" s="67"/>
      <c r="BP105" s="67"/>
      <c r="BQ105" s="67"/>
      <c r="BR105" s="67"/>
      <c r="BS105" s="67"/>
      <c r="BT105" s="67"/>
      <c r="BU105" s="67"/>
      <c r="BV105" s="67"/>
      <c r="BW105" s="67"/>
      <c r="BX105" s="67"/>
      <c r="BY105" s="67"/>
      <c r="BZ105" s="67"/>
      <c r="CA105" s="67"/>
      <c r="CB105" s="67"/>
      <c r="CC105" s="67"/>
      <c r="CD105" s="67"/>
      <c r="CE105" s="67"/>
      <c r="CF105" s="67"/>
      <c r="CG105" s="67"/>
      <c r="CH105" s="67"/>
      <c r="CI105" s="67">
        <v>48</v>
      </c>
      <c r="CJ105" s="26" t="s">
        <v>456</v>
      </c>
      <c r="CK105" s="120"/>
      <c r="CL105" s="120"/>
      <c r="CM105" s="120" t="str">
        <f t="shared" si="38"/>
        <v/>
      </c>
      <c r="CN105" s="120" t="s">
        <v>783</v>
      </c>
      <c r="CO105" s="120" t="str">
        <f t="shared" si="32"/>
        <v/>
      </c>
      <c r="CP105" s="120" t="str">
        <f t="shared" si="33"/>
        <v/>
      </c>
      <c r="CQ105" s="67" t="str">
        <f t="shared" si="34"/>
        <v/>
      </c>
      <c r="CR105" s="67" t="str">
        <f t="shared" si="34"/>
        <v/>
      </c>
      <c r="CS105" s="67" t="str">
        <f t="shared" si="34"/>
        <v/>
      </c>
      <c r="CT105" s="67" t="str">
        <f t="shared" si="34"/>
        <v/>
      </c>
      <c r="CU105" s="67" t="str">
        <f t="shared" si="34"/>
        <v/>
      </c>
      <c r="CV105" s="67" t="str">
        <f t="shared" si="34"/>
        <v/>
      </c>
      <c r="CW105" s="67" t="str">
        <f t="shared" si="34"/>
        <v/>
      </c>
      <c r="CX105" s="67" t="str">
        <f t="shared" si="34"/>
        <v/>
      </c>
      <c r="CY105" s="67" t="str">
        <f t="shared" si="34"/>
        <v/>
      </c>
      <c r="CZ105" s="67" t="str">
        <f t="shared" si="34"/>
        <v/>
      </c>
      <c r="DA105" s="67" t="str">
        <f t="shared" si="34"/>
        <v/>
      </c>
      <c r="DB105" s="67" t="str">
        <f t="shared" si="34"/>
        <v/>
      </c>
      <c r="DC105" s="67" t="str">
        <f t="shared" si="34"/>
        <v/>
      </c>
      <c r="DD105" s="67" t="str">
        <f t="shared" si="34"/>
        <v/>
      </c>
      <c r="DE105" s="67" t="str">
        <f t="shared" si="34"/>
        <v/>
      </c>
      <c r="DF105" s="67" t="str">
        <f t="shared" si="34"/>
        <v/>
      </c>
      <c r="DG105" s="67" t="str">
        <f t="shared" si="35"/>
        <v/>
      </c>
      <c r="DH105" s="67" t="str">
        <f t="shared" si="35"/>
        <v/>
      </c>
      <c r="DI105" s="67" t="str">
        <f t="shared" si="35"/>
        <v/>
      </c>
      <c r="DJ105" s="67" t="str">
        <f t="shared" si="35"/>
        <v/>
      </c>
      <c r="DK105" s="67" t="str">
        <f t="shared" si="35"/>
        <v/>
      </c>
      <c r="DL105" s="67" t="str">
        <f t="shared" si="35"/>
        <v/>
      </c>
      <c r="DM105" s="67" t="str">
        <f t="shared" si="35"/>
        <v/>
      </c>
      <c r="DN105" s="67" t="str">
        <f t="shared" si="35"/>
        <v/>
      </c>
      <c r="DO105" s="67" t="str">
        <f t="shared" si="35"/>
        <v/>
      </c>
      <c r="DP105" s="67" t="str">
        <f t="shared" si="36"/>
        <v/>
      </c>
      <c r="DQ105" s="67" t="str">
        <f t="shared" si="37"/>
        <v/>
      </c>
      <c r="DR105" s="67"/>
      <c r="DS105" s="67"/>
      <c r="DT105" s="67"/>
      <c r="DU105" s="67"/>
      <c r="DV105" s="67"/>
      <c r="DW105" s="67"/>
      <c r="DX105" s="67"/>
      <c r="DY105" s="67"/>
      <c r="DZ105" s="67"/>
      <c r="EA105" s="67"/>
      <c r="EB105" s="67"/>
      <c r="EC105" s="67"/>
      <c r="ED105" s="67"/>
      <c r="EE105" s="67"/>
      <c r="EF105" s="67"/>
      <c r="EG105" s="67"/>
      <c r="EH105" s="67"/>
      <c r="EI105" s="67"/>
      <c r="EJ105" s="67"/>
      <c r="EK105" s="67"/>
      <c r="EL105" s="67"/>
      <c r="EM105" s="67"/>
      <c r="EN105" s="67"/>
      <c r="EO105" s="67"/>
      <c r="EP105" s="67"/>
      <c r="EQ105" s="67"/>
      <c r="ER105" s="67"/>
      <c r="ES105" s="67"/>
      <c r="ET105" s="67"/>
      <c r="EU105" s="67"/>
      <c r="EV105" s="67"/>
      <c r="EW105" s="67"/>
      <c r="EX105" s="67"/>
      <c r="EY105" s="67"/>
      <c r="EZ105" s="67"/>
      <c r="FA105" s="67"/>
      <c r="FB105" s="67"/>
      <c r="FC105" s="67"/>
      <c r="FD105" s="67"/>
      <c r="FE105" s="67"/>
      <c r="FF105" s="67"/>
      <c r="FG105" s="67"/>
      <c r="FH105" s="67"/>
      <c r="FI105" s="67"/>
      <c r="FJ105" s="67"/>
      <c r="FK105" s="67"/>
      <c r="FL105" s="67"/>
      <c r="FM105" s="67"/>
      <c r="FN105" s="67"/>
      <c r="FO105" s="67"/>
      <c r="FP105" s="67"/>
    </row>
    <row r="106" spans="4:172" s="380" customFormat="1" hidden="1" x14ac:dyDescent="0.2">
      <c r="D106" s="93"/>
      <c r="K106" s="389" t="s">
        <v>119</v>
      </c>
      <c r="L106" s="389" t="s">
        <v>119</v>
      </c>
      <c r="M106" s="389" t="s">
        <v>119</v>
      </c>
      <c r="N106" s="389" t="s">
        <v>119</v>
      </c>
      <c r="O106" s="389" t="s">
        <v>119</v>
      </c>
      <c r="P106" s="389" t="s">
        <v>119</v>
      </c>
      <c r="Q106" s="389" t="s">
        <v>119</v>
      </c>
      <c r="R106" s="389" t="s">
        <v>119</v>
      </c>
      <c r="S106" s="389" t="s">
        <v>119</v>
      </c>
      <c r="T106" s="389" t="s">
        <v>119</v>
      </c>
      <c r="U106" s="389" t="s">
        <v>119</v>
      </c>
      <c r="V106" s="389" t="s">
        <v>119</v>
      </c>
      <c r="W106" s="389" t="s">
        <v>119</v>
      </c>
      <c r="X106" s="389" t="s">
        <v>119</v>
      </c>
      <c r="Y106" s="389" t="s">
        <v>119</v>
      </c>
      <c r="Z106" s="389" t="s">
        <v>119</v>
      </c>
      <c r="AA106" s="389" t="s">
        <v>119</v>
      </c>
      <c r="AB106" s="389" t="s">
        <v>119</v>
      </c>
      <c r="AC106" s="389" t="s">
        <v>119</v>
      </c>
      <c r="AD106" s="389" t="s">
        <v>119</v>
      </c>
      <c r="AE106" s="389" t="s">
        <v>119</v>
      </c>
      <c r="AF106" s="389" t="s">
        <v>119</v>
      </c>
      <c r="AG106" s="389" t="s">
        <v>119</v>
      </c>
      <c r="AH106" s="389" t="s">
        <v>119</v>
      </c>
      <c r="AQ106" s="67"/>
      <c r="AR106" s="67"/>
      <c r="AS106" s="67"/>
      <c r="AT106" s="67"/>
      <c r="AU106" s="67"/>
      <c r="AV106" s="67"/>
      <c r="AW106" s="67"/>
      <c r="AX106" s="67"/>
      <c r="AY106" s="67"/>
      <c r="AZ106" s="67"/>
      <c r="BA106" s="67"/>
      <c r="BB106" s="220"/>
      <c r="BC106" s="220"/>
      <c r="BD106" s="220"/>
      <c r="BE106" s="220"/>
      <c r="BF106" s="220"/>
      <c r="BG106" s="67"/>
      <c r="BH106" s="67"/>
      <c r="BI106" s="67"/>
      <c r="BJ106" s="67"/>
      <c r="BK106" s="67"/>
      <c r="BL106" s="67"/>
      <c r="BM106" s="67"/>
      <c r="BN106" s="67"/>
      <c r="BO106" s="67"/>
      <c r="BP106" s="67"/>
      <c r="BQ106" s="67"/>
      <c r="BR106" s="67"/>
      <c r="BS106" s="67"/>
      <c r="BT106" s="67"/>
      <c r="BU106" s="67"/>
      <c r="BV106" s="67"/>
      <c r="BW106" s="67"/>
      <c r="BX106" s="67"/>
      <c r="BY106" s="67"/>
      <c r="BZ106" s="67"/>
      <c r="CA106" s="67"/>
      <c r="CB106" s="67"/>
      <c r="CC106" s="67"/>
      <c r="CD106" s="67"/>
      <c r="CE106" s="67"/>
      <c r="CF106" s="67"/>
      <c r="CG106" s="67"/>
      <c r="CH106" s="67"/>
      <c r="CI106" s="67">
        <v>49</v>
      </c>
      <c r="CJ106" s="26" t="s">
        <v>457</v>
      </c>
      <c r="CK106" s="120"/>
      <c r="CL106" s="120"/>
      <c r="CM106" s="120" t="str">
        <f t="shared" si="38"/>
        <v/>
      </c>
      <c r="CN106" s="120" t="s">
        <v>784</v>
      </c>
      <c r="CO106" s="120" t="str">
        <f t="shared" si="32"/>
        <v/>
      </c>
      <c r="CP106" s="120" t="str">
        <f t="shared" si="33"/>
        <v/>
      </c>
      <c r="CQ106" s="67" t="str">
        <f t="shared" si="34"/>
        <v/>
      </c>
      <c r="CR106" s="67" t="str">
        <f t="shared" si="34"/>
        <v/>
      </c>
      <c r="CS106" s="67" t="str">
        <f t="shared" si="34"/>
        <v/>
      </c>
      <c r="CT106" s="67" t="str">
        <f t="shared" si="34"/>
        <v/>
      </c>
      <c r="CU106" s="67" t="str">
        <f t="shared" si="34"/>
        <v/>
      </c>
      <c r="CV106" s="67" t="str">
        <f t="shared" si="34"/>
        <v/>
      </c>
      <c r="CW106" s="67" t="str">
        <f t="shared" si="34"/>
        <v/>
      </c>
      <c r="CX106" s="67" t="str">
        <f t="shared" si="34"/>
        <v/>
      </c>
      <c r="CY106" s="67" t="str">
        <f t="shared" si="34"/>
        <v/>
      </c>
      <c r="CZ106" s="67" t="str">
        <f t="shared" si="34"/>
        <v/>
      </c>
      <c r="DA106" s="67" t="str">
        <f t="shared" si="34"/>
        <v/>
      </c>
      <c r="DB106" s="67" t="str">
        <f t="shared" si="34"/>
        <v/>
      </c>
      <c r="DC106" s="67" t="str">
        <f t="shared" si="34"/>
        <v/>
      </c>
      <c r="DD106" s="67" t="str">
        <f t="shared" si="34"/>
        <v/>
      </c>
      <c r="DE106" s="67" t="str">
        <f t="shared" si="34"/>
        <v/>
      </c>
      <c r="DF106" s="67" t="str">
        <f t="shared" si="34"/>
        <v/>
      </c>
      <c r="DG106" s="67" t="str">
        <f t="shared" si="35"/>
        <v/>
      </c>
      <c r="DH106" s="67" t="str">
        <f t="shared" si="35"/>
        <v/>
      </c>
      <c r="DI106" s="67" t="str">
        <f t="shared" si="35"/>
        <v/>
      </c>
      <c r="DJ106" s="67" t="str">
        <f t="shared" si="35"/>
        <v/>
      </c>
      <c r="DK106" s="67" t="str">
        <f t="shared" si="35"/>
        <v/>
      </c>
      <c r="DL106" s="67" t="str">
        <f t="shared" si="35"/>
        <v/>
      </c>
      <c r="DM106" s="67" t="str">
        <f t="shared" si="35"/>
        <v/>
      </c>
      <c r="DN106" s="67" t="str">
        <f t="shared" si="35"/>
        <v/>
      </c>
      <c r="DO106" s="67" t="str">
        <f t="shared" si="35"/>
        <v/>
      </c>
      <c r="DP106" s="67" t="str">
        <f t="shared" si="36"/>
        <v/>
      </c>
      <c r="DQ106" s="67" t="str">
        <f t="shared" si="37"/>
        <v/>
      </c>
      <c r="DR106" s="67"/>
      <c r="DS106" s="67"/>
      <c r="DT106" s="67"/>
      <c r="DU106" s="67"/>
      <c r="DV106" s="67"/>
      <c r="DW106" s="67"/>
      <c r="DX106" s="67"/>
      <c r="DY106" s="67"/>
      <c r="DZ106" s="67"/>
      <c r="EA106" s="67"/>
      <c r="EB106" s="67"/>
      <c r="EC106" s="67"/>
      <c r="ED106" s="67"/>
      <c r="EE106" s="67"/>
      <c r="EF106" s="67"/>
      <c r="EG106" s="67"/>
      <c r="EH106" s="67"/>
      <c r="EI106" s="67"/>
      <c r="EJ106" s="67"/>
      <c r="EK106" s="67"/>
      <c r="EL106" s="67"/>
      <c r="EM106" s="67"/>
      <c r="EN106" s="67"/>
      <c r="EO106" s="67"/>
      <c r="EP106" s="67"/>
      <c r="EQ106" s="67"/>
      <c r="ER106" s="67"/>
      <c r="ES106" s="67"/>
      <c r="ET106" s="67"/>
      <c r="EU106" s="67"/>
      <c r="EV106" s="67"/>
      <c r="EW106" s="67"/>
      <c r="EX106" s="67"/>
      <c r="EY106" s="67"/>
      <c r="EZ106" s="67"/>
      <c r="FA106" s="67"/>
      <c r="FB106" s="67"/>
      <c r="FC106" s="67"/>
      <c r="FD106" s="67"/>
      <c r="FE106" s="67"/>
      <c r="FF106" s="67"/>
      <c r="FG106" s="67"/>
      <c r="FH106" s="67"/>
      <c r="FI106" s="67"/>
      <c r="FJ106" s="67"/>
      <c r="FK106" s="67"/>
      <c r="FL106" s="67"/>
      <c r="FM106" s="67"/>
      <c r="FN106" s="67"/>
      <c r="FO106" s="67"/>
      <c r="FP106" s="67"/>
    </row>
    <row r="107" spans="4:172" s="380" customFormat="1" hidden="1" x14ac:dyDescent="0.2">
      <c r="D107" s="93"/>
      <c r="K107" s="389" t="str">
        <f>バルブ!$R$13</f>
        <v>5</v>
      </c>
      <c r="L107" s="389" t="str">
        <f>バルブ!$R$13</f>
        <v>5</v>
      </c>
      <c r="M107" s="389" t="str">
        <f>バルブ!$R$13</f>
        <v>5</v>
      </c>
      <c r="N107" s="389" t="str">
        <f>バルブ!$R$13</f>
        <v>5</v>
      </c>
      <c r="O107" s="389" t="str">
        <f>バルブ!$R$13</f>
        <v>5</v>
      </c>
      <c r="P107" s="389" t="str">
        <f>バルブ!$R$13</f>
        <v>5</v>
      </c>
      <c r="Q107" s="389" t="str">
        <f>バルブ!$R$13</f>
        <v>5</v>
      </c>
      <c r="R107" s="389" t="str">
        <f>バルブ!$R$13</f>
        <v>5</v>
      </c>
      <c r="S107" s="389" t="str">
        <f>バルブ!$R$13</f>
        <v>5</v>
      </c>
      <c r="T107" s="389" t="str">
        <f>バルブ!$R$13</f>
        <v>5</v>
      </c>
      <c r="U107" s="389" t="str">
        <f>バルブ!$R$13</f>
        <v>5</v>
      </c>
      <c r="V107" s="389" t="str">
        <f>バルブ!$R$13</f>
        <v>5</v>
      </c>
      <c r="W107" s="389" t="str">
        <f>バルブ!$R$13</f>
        <v>5</v>
      </c>
      <c r="X107" s="389" t="str">
        <f>バルブ!$R$13</f>
        <v>5</v>
      </c>
      <c r="Y107" s="389" t="str">
        <f>バルブ!$R$13</f>
        <v>5</v>
      </c>
      <c r="Z107" s="389" t="str">
        <f>バルブ!$R$13</f>
        <v>5</v>
      </c>
      <c r="AA107" s="389" t="str">
        <f>バルブ!$R$13</f>
        <v>5</v>
      </c>
      <c r="AB107" s="389" t="str">
        <f>バルブ!$R$13</f>
        <v>5</v>
      </c>
      <c r="AC107" s="389" t="str">
        <f>バルブ!$R$13</f>
        <v>5</v>
      </c>
      <c r="AD107" s="389" t="str">
        <f>バルブ!$R$13</f>
        <v>5</v>
      </c>
      <c r="AE107" s="389" t="str">
        <f>バルブ!$R$13</f>
        <v>5</v>
      </c>
      <c r="AF107" s="389" t="str">
        <f>バルブ!$R$13</f>
        <v>5</v>
      </c>
      <c r="AG107" s="389" t="str">
        <f>バルブ!$R$13</f>
        <v>5</v>
      </c>
      <c r="AH107" s="389" t="str">
        <f>バルブ!$R$13</f>
        <v>5</v>
      </c>
      <c r="AQ107" s="67"/>
      <c r="AR107" s="67"/>
      <c r="AS107" s="67"/>
      <c r="AT107" s="67"/>
      <c r="AU107" s="67"/>
      <c r="AV107" s="67"/>
      <c r="AW107" s="67"/>
      <c r="AX107" s="67"/>
      <c r="AY107" s="67"/>
      <c r="AZ107" s="67"/>
      <c r="BA107" s="67"/>
      <c r="BB107" s="220"/>
      <c r="BC107" s="220"/>
      <c r="BD107" s="220"/>
      <c r="BE107" s="220"/>
      <c r="BF107" s="220"/>
      <c r="BG107" s="67"/>
      <c r="BH107" s="67"/>
      <c r="BI107" s="67"/>
      <c r="BJ107" s="67"/>
      <c r="BK107" s="67"/>
      <c r="BL107" s="67"/>
      <c r="BM107" s="67"/>
      <c r="BN107" s="67"/>
      <c r="BO107" s="67"/>
      <c r="BP107" s="67"/>
      <c r="BQ107" s="67"/>
      <c r="BR107" s="67"/>
      <c r="BS107" s="67"/>
      <c r="BT107" s="67"/>
      <c r="BU107" s="67"/>
      <c r="BV107" s="67"/>
      <c r="BW107" s="67"/>
      <c r="BX107" s="67"/>
      <c r="BY107" s="67"/>
      <c r="BZ107" s="67"/>
      <c r="CA107" s="67"/>
      <c r="CB107" s="67"/>
      <c r="CC107" s="67"/>
      <c r="CD107" s="67"/>
      <c r="CE107" s="67"/>
      <c r="CF107" s="67"/>
      <c r="CG107" s="67"/>
      <c r="CH107" s="67"/>
      <c r="CI107" s="67">
        <v>50</v>
      </c>
      <c r="CJ107" s="26" t="s">
        <v>726</v>
      </c>
      <c r="CK107" s="120"/>
      <c r="CL107" s="120"/>
      <c r="CM107" s="120" t="str">
        <f t="shared" si="38"/>
        <v/>
      </c>
      <c r="CN107" s="120" t="s">
        <v>785</v>
      </c>
      <c r="CO107" s="120" t="str">
        <f t="shared" si="32"/>
        <v/>
      </c>
      <c r="CP107" s="120" t="str">
        <f t="shared" si="33"/>
        <v/>
      </c>
      <c r="CQ107" s="67" t="str">
        <f t="shared" si="34"/>
        <v/>
      </c>
      <c r="CR107" s="67" t="str">
        <f t="shared" si="34"/>
        <v/>
      </c>
      <c r="CS107" s="67" t="str">
        <f t="shared" si="34"/>
        <v/>
      </c>
      <c r="CT107" s="67" t="str">
        <f t="shared" si="34"/>
        <v/>
      </c>
      <c r="CU107" s="67" t="str">
        <f t="shared" si="34"/>
        <v/>
      </c>
      <c r="CV107" s="67" t="str">
        <f t="shared" si="34"/>
        <v/>
      </c>
      <c r="CW107" s="67" t="str">
        <f t="shared" si="34"/>
        <v/>
      </c>
      <c r="CX107" s="67" t="str">
        <f t="shared" si="34"/>
        <v/>
      </c>
      <c r="CY107" s="67" t="str">
        <f t="shared" si="34"/>
        <v/>
      </c>
      <c r="CZ107" s="67" t="str">
        <f t="shared" si="34"/>
        <v/>
      </c>
      <c r="DA107" s="67" t="str">
        <f t="shared" si="34"/>
        <v/>
      </c>
      <c r="DB107" s="67" t="str">
        <f t="shared" si="34"/>
        <v/>
      </c>
      <c r="DC107" s="67" t="str">
        <f t="shared" si="34"/>
        <v/>
      </c>
      <c r="DD107" s="67" t="str">
        <f t="shared" si="34"/>
        <v/>
      </c>
      <c r="DE107" s="67" t="str">
        <f t="shared" si="34"/>
        <v/>
      </c>
      <c r="DF107" s="67" t="str">
        <f t="shared" si="34"/>
        <v/>
      </c>
      <c r="DG107" s="67" t="str">
        <f t="shared" si="35"/>
        <v/>
      </c>
      <c r="DH107" s="67" t="str">
        <f t="shared" si="35"/>
        <v/>
      </c>
      <c r="DI107" s="67" t="str">
        <f t="shared" si="35"/>
        <v/>
      </c>
      <c r="DJ107" s="67" t="str">
        <f t="shared" si="35"/>
        <v/>
      </c>
      <c r="DK107" s="67" t="str">
        <f t="shared" si="35"/>
        <v/>
      </c>
      <c r="DL107" s="67" t="str">
        <f t="shared" si="35"/>
        <v/>
      </c>
      <c r="DM107" s="67" t="str">
        <f t="shared" si="35"/>
        <v/>
      </c>
      <c r="DN107" s="67" t="str">
        <f t="shared" si="35"/>
        <v/>
      </c>
      <c r="DO107" s="67" t="str">
        <f t="shared" si="35"/>
        <v/>
      </c>
      <c r="DP107" s="67" t="str">
        <f t="shared" si="36"/>
        <v/>
      </c>
      <c r="DQ107" s="67" t="str">
        <f t="shared" si="37"/>
        <v/>
      </c>
      <c r="DR107" s="67"/>
      <c r="DS107" s="67"/>
      <c r="DT107" s="67"/>
      <c r="DU107" s="67"/>
      <c r="DV107" s="67"/>
      <c r="DW107" s="67"/>
      <c r="DX107" s="67"/>
      <c r="DY107" s="67"/>
      <c r="DZ107" s="67"/>
      <c r="EA107" s="67"/>
      <c r="EB107" s="67"/>
      <c r="EC107" s="67"/>
      <c r="ED107" s="67"/>
      <c r="EE107" s="67"/>
      <c r="EF107" s="67"/>
      <c r="EG107" s="67"/>
      <c r="EH107" s="67"/>
      <c r="EI107" s="67"/>
      <c r="EJ107" s="67"/>
      <c r="EK107" s="67"/>
      <c r="EL107" s="67"/>
      <c r="EM107" s="67"/>
      <c r="EN107" s="67"/>
      <c r="EO107" s="67"/>
      <c r="EP107" s="67"/>
      <c r="EQ107" s="67"/>
      <c r="ER107" s="67"/>
      <c r="ES107" s="67"/>
      <c r="ET107" s="67"/>
      <c r="EU107" s="67"/>
      <c r="EV107" s="67"/>
      <c r="EW107" s="67"/>
      <c r="EX107" s="67"/>
      <c r="EY107" s="67"/>
      <c r="EZ107" s="67"/>
      <c r="FA107" s="67"/>
      <c r="FB107" s="67"/>
      <c r="FC107" s="67"/>
      <c r="FD107" s="67"/>
      <c r="FE107" s="67"/>
      <c r="FF107" s="67"/>
      <c r="FG107" s="67"/>
      <c r="FH107" s="67"/>
      <c r="FI107" s="67"/>
      <c r="FJ107" s="67"/>
      <c r="FK107" s="67"/>
      <c r="FL107" s="67"/>
      <c r="FM107" s="67"/>
      <c r="FN107" s="67"/>
      <c r="FO107" s="67"/>
      <c r="FP107" s="67"/>
    </row>
    <row r="108" spans="4:172" s="380" customFormat="1" hidden="1" x14ac:dyDescent="0.2">
      <c r="K108" s="389" t="str">
        <f>IF(バルブ!$R$16="無記号","",バルブ!$R$16)</f>
        <v/>
      </c>
      <c r="L108" s="389" t="str">
        <f>IF(バルブ!$R$16="無記号","",バルブ!$R$16)</f>
        <v/>
      </c>
      <c r="M108" s="389" t="str">
        <f>IF(バルブ!$R$16="無記号","",バルブ!$R$16)</f>
        <v/>
      </c>
      <c r="N108" s="389" t="str">
        <f>IF(バルブ!$R$16="無記号","",バルブ!$R$16)</f>
        <v/>
      </c>
      <c r="O108" s="389" t="str">
        <f>IF(バルブ!$R$16="無記号","",バルブ!$R$16)</f>
        <v/>
      </c>
      <c r="P108" s="389" t="str">
        <f>IF(バルブ!$R$16="無記号","",バルブ!$R$16)</f>
        <v/>
      </c>
      <c r="Q108" s="389" t="str">
        <f>IF(バルブ!$R$16="無記号","",バルブ!$R$16)</f>
        <v/>
      </c>
      <c r="R108" s="389" t="str">
        <f>IF(バルブ!$R$16="無記号","",バルブ!$R$16)</f>
        <v/>
      </c>
      <c r="S108" s="389" t="str">
        <f>IF(バルブ!$R$16="無記号","",バルブ!$R$16)</f>
        <v/>
      </c>
      <c r="T108" s="389" t="str">
        <f>IF(バルブ!$R$16="無記号","",バルブ!$R$16)</f>
        <v/>
      </c>
      <c r="U108" s="389" t="str">
        <f>IF(バルブ!$R$16="無記号","",バルブ!$R$16)</f>
        <v/>
      </c>
      <c r="V108" s="389" t="str">
        <f>IF(バルブ!$R$16="無記号","",バルブ!$R$16)</f>
        <v/>
      </c>
      <c r="W108" s="389" t="str">
        <f>IF(バルブ!$R$16="無記号","",バルブ!$R$16)</f>
        <v/>
      </c>
      <c r="X108" s="389" t="str">
        <f>IF(バルブ!$R$16="無記号","",バルブ!$R$16)</f>
        <v/>
      </c>
      <c r="Y108" s="389" t="str">
        <f>IF(バルブ!$R$16="無記号","",バルブ!$R$16)</f>
        <v/>
      </c>
      <c r="Z108" s="389" t="str">
        <f>IF(バルブ!$R$16="無記号","",バルブ!$R$16)</f>
        <v/>
      </c>
      <c r="AA108" s="389" t="str">
        <f>IF(バルブ!$R$16="無記号","",バルブ!$R$16)</f>
        <v/>
      </c>
      <c r="AB108" s="389" t="str">
        <f>IF(バルブ!$R$16="無記号","",バルブ!$R$16)</f>
        <v/>
      </c>
      <c r="AC108" s="389" t="str">
        <f>IF(バルブ!$R$16="無記号","",バルブ!$R$16)</f>
        <v/>
      </c>
      <c r="AD108" s="389" t="str">
        <f>IF(バルブ!$R$16="無記号","",バルブ!$R$16)</f>
        <v/>
      </c>
      <c r="AE108" s="389" t="str">
        <f>IF(バルブ!$R$16="無記号","",バルブ!$R$16)</f>
        <v/>
      </c>
      <c r="AF108" s="389" t="str">
        <f>IF(バルブ!$R$16="無記号","",バルブ!$R$16)</f>
        <v/>
      </c>
      <c r="AG108" s="389" t="str">
        <f>IF(バルブ!$R$16="無記号","",バルブ!$R$16)</f>
        <v/>
      </c>
      <c r="AH108" s="389" t="str">
        <f>IF(バルブ!$R$16="無記号","",バルブ!$R$16)</f>
        <v/>
      </c>
      <c r="AQ108" s="67"/>
      <c r="AR108" s="67"/>
      <c r="AS108" s="67"/>
      <c r="AT108" s="67"/>
      <c r="AU108" s="67"/>
      <c r="AV108" s="67"/>
      <c r="AW108" s="67"/>
      <c r="AX108" s="67"/>
      <c r="AY108" s="67"/>
      <c r="AZ108" s="67"/>
      <c r="BA108" s="67"/>
      <c r="BB108" s="220"/>
      <c r="BC108" s="220"/>
      <c r="BD108" s="220"/>
      <c r="BE108" s="220"/>
      <c r="BF108" s="220"/>
      <c r="BG108" s="67"/>
      <c r="BH108" s="67"/>
      <c r="BI108" s="67"/>
      <c r="BJ108" s="67"/>
      <c r="BK108" s="67"/>
      <c r="BL108" s="67"/>
      <c r="BM108" s="67"/>
      <c r="BN108" s="67"/>
      <c r="BO108" s="67"/>
      <c r="BP108" s="67"/>
      <c r="BQ108" s="67"/>
      <c r="BR108" s="67"/>
      <c r="BS108" s="67"/>
      <c r="BT108" s="67"/>
      <c r="BU108" s="67"/>
      <c r="BV108" s="67"/>
      <c r="BW108" s="67"/>
      <c r="BX108" s="67"/>
      <c r="BY108" s="67"/>
      <c r="BZ108" s="67"/>
      <c r="CA108" s="67"/>
      <c r="CB108" s="67"/>
      <c r="CC108" s="67"/>
      <c r="CD108" s="67"/>
      <c r="CE108" s="67"/>
      <c r="CF108" s="67"/>
      <c r="CG108" s="67"/>
      <c r="CH108" s="67"/>
      <c r="CI108" s="67">
        <v>51</v>
      </c>
      <c r="CJ108" s="26" t="s">
        <v>458</v>
      </c>
      <c r="CK108" s="120"/>
      <c r="CL108" s="120"/>
      <c r="CM108" s="120" t="str">
        <f t="shared" si="38"/>
        <v/>
      </c>
      <c r="CN108" s="120" t="s">
        <v>786</v>
      </c>
      <c r="CO108" s="120" t="str">
        <f t="shared" si="32"/>
        <v/>
      </c>
      <c r="CP108" s="120" t="str">
        <f t="shared" si="33"/>
        <v/>
      </c>
      <c r="CQ108" s="67" t="str">
        <f t="shared" si="34"/>
        <v/>
      </c>
      <c r="CR108" s="67" t="str">
        <f t="shared" si="34"/>
        <v/>
      </c>
      <c r="CS108" s="67" t="str">
        <f t="shared" si="34"/>
        <v/>
      </c>
      <c r="CT108" s="67" t="str">
        <f t="shared" si="34"/>
        <v/>
      </c>
      <c r="CU108" s="67" t="str">
        <f t="shared" si="34"/>
        <v/>
      </c>
      <c r="CV108" s="67" t="str">
        <f t="shared" si="34"/>
        <v/>
      </c>
      <c r="CW108" s="67" t="str">
        <f t="shared" si="34"/>
        <v/>
      </c>
      <c r="CX108" s="67" t="str">
        <f t="shared" si="34"/>
        <v/>
      </c>
      <c r="CY108" s="67" t="str">
        <f t="shared" si="34"/>
        <v/>
      </c>
      <c r="CZ108" s="67" t="str">
        <f t="shared" si="34"/>
        <v/>
      </c>
      <c r="DA108" s="67" t="str">
        <f t="shared" si="34"/>
        <v/>
      </c>
      <c r="DB108" s="67" t="str">
        <f t="shared" si="34"/>
        <v/>
      </c>
      <c r="DC108" s="67" t="str">
        <f t="shared" si="34"/>
        <v/>
      </c>
      <c r="DD108" s="67" t="str">
        <f t="shared" si="34"/>
        <v/>
      </c>
      <c r="DE108" s="67" t="str">
        <f t="shared" si="34"/>
        <v/>
      </c>
      <c r="DF108" s="67" t="str">
        <f t="shared" si="34"/>
        <v/>
      </c>
      <c r="DG108" s="67" t="str">
        <f t="shared" si="35"/>
        <v/>
      </c>
      <c r="DH108" s="67" t="str">
        <f t="shared" si="35"/>
        <v/>
      </c>
      <c r="DI108" s="67" t="str">
        <f t="shared" si="35"/>
        <v/>
      </c>
      <c r="DJ108" s="67" t="str">
        <f t="shared" si="35"/>
        <v/>
      </c>
      <c r="DK108" s="67" t="str">
        <f t="shared" si="35"/>
        <v/>
      </c>
      <c r="DL108" s="67" t="str">
        <f t="shared" si="35"/>
        <v/>
      </c>
      <c r="DM108" s="67" t="str">
        <f t="shared" si="35"/>
        <v/>
      </c>
      <c r="DN108" s="67" t="str">
        <f t="shared" si="35"/>
        <v/>
      </c>
      <c r="DO108" s="67" t="str">
        <f t="shared" si="35"/>
        <v/>
      </c>
      <c r="DP108" s="67" t="str">
        <f t="shared" si="36"/>
        <v/>
      </c>
      <c r="DQ108" s="67" t="str">
        <f t="shared" si="37"/>
        <v/>
      </c>
      <c r="DR108" s="67"/>
      <c r="DS108" s="67"/>
      <c r="DT108" s="67"/>
      <c r="DU108" s="67"/>
      <c r="DV108" s="67"/>
      <c r="DW108" s="67"/>
      <c r="DX108" s="67"/>
      <c r="DY108" s="67"/>
      <c r="DZ108" s="67"/>
      <c r="EA108" s="67"/>
      <c r="EB108" s="67"/>
      <c r="EC108" s="67"/>
      <c r="ED108" s="67"/>
      <c r="EE108" s="67"/>
      <c r="EF108" s="67"/>
      <c r="EG108" s="67"/>
      <c r="EH108" s="67"/>
      <c r="EI108" s="67"/>
      <c r="EJ108" s="67"/>
      <c r="EK108" s="67"/>
      <c r="EL108" s="67"/>
      <c r="EM108" s="67"/>
      <c r="EN108" s="67"/>
      <c r="EO108" s="67"/>
      <c r="EP108" s="67"/>
      <c r="EQ108" s="67"/>
      <c r="ER108" s="67"/>
      <c r="ES108" s="67"/>
      <c r="ET108" s="67"/>
      <c r="EU108" s="67"/>
      <c r="EV108" s="67"/>
      <c r="EW108" s="67"/>
      <c r="EX108" s="67"/>
      <c r="EY108" s="67"/>
      <c r="EZ108" s="67"/>
      <c r="FA108" s="67"/>
      <c r="FB108" s="67"/>
      <c r="FC108" s="67"/>
      <c r="FD108" s="67"/>
      <c r="FE108" s="67"/>
      <c r="FF108" s="67"/>
      <c r="FG108" s="67"/>
      <c r="FH108" s="67"/>
      <c r="FI108" s="67"/>
      <c r="FJ108" s="67"/>
      <c r="FK108" s="67"/>
      <c r="FL108" s="67"/>
      <c r="FM108" s="67"/>
      <c r="FN108" s="67"/>
      <c r="FO108" s="67"/>
      <c r="FP108" s="67"/>
    </row>
    <row r="109" spans="4:172" s="380" customFormat="1" hidden="1" x14ac:dyDescent="0.2">
      <c r="K109" s="389" t="str">
        <f>IF(バルブ!$T$19&lt;&gt;$AJ$109,バルブ!$T$19,IF(K18="","",K18))</f>
        <v/>
      </c>
      <c r="L109" s="389" t="str">
        <f>IF(バルブ!$T$19&lt;&gt;$AJ$109,バルブ!$T$19,IF(L18="","",L18))</f>
        <v/>
      </c>
      <c r="M109" s="389" t="str">
        <f>IF(バルブ!$T$19&lt;&gt;$AJ$109,バルブ!$T$19,IF(M18="","",M18))</f>
        <v/>
      </c>
      <c r="N109" s="389" t="str">
        <f>IF(バルブ!$T$19&lt;&gt;$AJ$109,バルブ!$T$19,IF(N18="","",N18))</f>
        <v/>
      </c>
      <c r="O109" s="389" t="str">
        <f>IF(バルブ!$T$19&lt;&gt;$AJ$109,バルブ!$T$19,IF(O18="","",O18))</f>
        <v/>
      </c>
      <c r="P109" s="389" t="str">
        <f>IF(バルブ!$T$19&lt;&gt;$AJ$109,バルブ!$T$19,IF(P18="","",P18))</f>
        <v/>
      </c>
      <c r="Q109" s="389" t="str">
        <f>IF(バルブ!$T$19&lt;&gt;$AJ$109,バルブ!$T$19,IF(Q18="","",Q18))</f>
        <v/>
      </c>
      <c r="R109" s="389" t="str">
        <f>IF(バルブ!$T$19&lt;&gt;$AJ$109,バルブ!$T$19,IF(R18="","",R18))</f>
        <v/>
      </c>
      <c r="S109" s="389" t="str">
        <f>IF(バルブ!$T$19&lt;&gt;$AJ$109,バルブ!$T$19,IF(S18="","",S18))</f>
        <v/>
      </c>
      <c r="T109" s="389" t="str">
        <f>IF(バルブ!$T$19&lt;&gt;$AJ$109,バルブ!$T$19,IF(T18="","",T18))</f>
        <v/>
      </c>
      <c r="U109" s="389" t="str">
        <f>IF(バルブ!$T$19&lt;&gt;$AJ$109,バルブ!$T$19,IF(U18="","",U18))</f>
        <v/>
      </c>
      <c r="V109" s="389" t="str">
        <f>IF(バルブ!$T$19&lt;&gt;$AJ$109,バルブ!$T$19,IF(V18="","",V18))</f>
        <v/>
      </c>
      <c r="W109" s="389" t="str">
        <f>IF(バルブ!$T$19&lt;&gt;$AJ$109,バルブ!$T$19,IF(W18="","",W18))</f>
        <v/>
      </c>
      <c r="X109" s="389" t="str">
        <f>IF(バルブ!$T$19&lt;&gt;$AJ$109,バルブ!$T$19,IF(X18="","",X18))</f>
        <v/>
      </c>
      <c r="Y109" s="389" t="str">
        <f>IF(バルブ!$T$19&lt;&gt;$AJ$109,バルブ!$T$19,IF(Y18="","",Y18))</f>
        <v/>
      </c>
      <c r="Z109" s="389" t="str">
        <f>IF(バルブ!$T$19&lt;&gt;$AJ$109,バルブ!$T$19,IF(Z18="","",Z18))</f>
        <v/>
      </c>
      <c r="AA109" s="389" t="str">
        <f>IF(バルブ!$T$19&lt;&gt;$AJ$109,バルブ!$T$19,IF(AA18="","",AA18))</f>
        <v/>
      </c>
      <c r="AB109" s="389" t="str">
        <f>IF(バルブ!$T$19&lt;&gt;$AJ$109,バルブ!$T$19,IF(AB18="","",AB18))</f>
        <v/>
      </c>
      <c r="AC109" s="389" t="str">
        <f>IF(バルブ!$T$19&lt;&gt;$AJ$109,バルブ!$T$19,IF(AC18="","",AC18))</f>
        <v/>
      </c>
      <c r="AD109" s="389" t="str">
        <f>IF(バルブ!$T$19&lt;&gt;$AJ$109,バルブ!$T$19,IF(AD18="","",AD18))</f>
        <v/>
      </c>
      <c r="AE109" s="389" t="str">
        <f>IF(バルブ!$T$19&lt;&gt;$AJ$109,バルブ!$T$19,IF(AE18="","",AE18))</f>
        <v/>
      </c>
      <c r="AF109" s="389" t="str">
        <f>IF(バルブ!$T$19&lt;&gt;$AJ$109,バルブ!$T$19,IF(AF18="","",AF18))</f>
        <v/>
      </c>
      <c r="AG109" s="389" t="str">
        <f>IF(バルブ!$T$19&lt;&gt;$AJ$109,バルブ!$T$19,IF(AG18="","",AG18))</f>
        <v/>
      </c>
      <c r="AH109" s="389" t="str">
        <f>IF(バルブ!$T$19&lt;&gt;$AJ$109,バルブ!$T$19,IF(AH18="","",AH18))</f>
        <v/>
      </c>
      <c r="AJ109" s="380" t="s">
        <v>322</v>
      </c>
      <c r="AQ109" s="67"/>
      <c r="AR109" s="67"/>
      <c r="AS109" s="67"/>
      <c r="AT109" s="67"/>
      <c r="AU109" s="67"/>
      <c r="AV109" s="67"/>
      <c r="AW109" s="67"/>
      <c r="AX109" s="67"/>
      <c r="AY109" s="67"/>
      <c r="AZ109" s="67"/>
      <c r="BA109" s="67"/>
      <c r="BB109" s="220"/>
      <c r="BC109" s="220"/>
      <c r="BD109" s="220"/>
      <c r="BE109" s="220"/>
      <c r="BF109" s="220"/>
      <c r="BG109" s="67"/>
      <c r="BH109" s="67"/>
      <c r="BI109" s="67"/>
      <c r="BJ109" s="67"/>
      <c r="BK109" s="67"/>
      <c r="BL109" s="67"/>
      <c r="BM109" s="67"/>
      <c r="BN109" s="67"/>
      <c r="BO109" s="67"/>
      <c r="BP109" s="67"/>
      <c r="BQ109" s="67"/>
      <c r="BR109" s="67"/>
      <c r="BS109" s="67"/>
      <c r="BT109" s="67"/>
      <c r="BU109" s="67"/>
      <c r="BV109" s="67"/>
      <c r="BW109" s="67"/>
      <c r="BX109" s="67"/>
      <c r="BY109" s="67"/>
      <c r="BZ109" s="67"/>
      <c r="CA109" s="67"/>
      <c r="CB109" s="67"/>
      <c r="CC109" s="67"/>
      <c r="CD109" s="67"/>
      <c r="CE109" s="67"/>
      <c r="CF109" s="67"/>
      <c r="CG109" s="67"/>
      <c r="CH109" s="67"/>
      <c r="CI109" s="67">
        <v>52</v>
      </c>
      <c r="CJ109" s="26" t="s">
        <v>727</v>
      </c>
      <c r="CK109" s="120"/>
      <c r="CL109" s="120"/>
      <c r="CM109" s="120" t="str">
        <f t="shared" si="38"/>
        <v/>
      </c>
      <c r="CN109" s="120" t="s">
        <v>787</v>
      </c>
      <c r="CO109" s="120" t="str">
        <f t="shared" si="32"/>
        <v/>
      </c>
      <c r="CP109" s="120" t="str">
        <f t="shared" si="33"/>
        <v/>
      </c>
      <c r="CQ109" s="67" t="str">
        <f t="shared" si="34"/>
        <v/>
      </c>
      <c r="CR109" s="67" t="str">
        <f t="shared" si="34"/>
        <v/>
      </c>
      <c r="CS109" s="67" t="str">
        <f t="shared" si="34"/>
        <v/>
      </c>
      <c r="CT109" s="67" t="str">
        <f t="shared" si="34"/>
        <v/>
      </c>
      <c r="CU109" s="67" t="str">
        <f t="shared" si="34"/>
        <v/>
      </c>
      <c r="CV109" s="67" t="str">
        <f t="shared" si="34"/>
        <v/>
      </c>
      <c r="CW109" s="67" t="str">
        <f t="shared" si="34"/>
        <v/>
      </c>
      <c r="CX109" s="67" t="str">
        <f t="shared" si="34"/>
        <v/>
      </c>
      <c r="CY109" s="67" t="str">
        <f t="shared" si="34"/>
        <v/>
      </c>
      <c r="CZ109" s="67" t="str">
        <f t="shared" si="34"/>
        <v/>
      </c>
      <c r="DA109" s="67" t="str">
        <f t="shared" si="34"/>
        <v/>
      </c>
      <c r="DB109" s="67" t="str">
        <f t="shared" si="34"/>
        <v/>
      </c>
      <c r="DC109" s="67" t="str">
        <f t="shared" si="34"/>
        <v/>
      </c>
      <c r="DD109" s="67" t="str">
        <f t="shared" si="34"/>
        <v/>
      </c>
      <c r="DE109" s="67" t="str">
        <f t="shared" si="34"/>
        <v/>
      </c>
      <c r="DF109" s="67" t="str">
        <f t="shared" si="34"/>
        <v/>
      </c>
      <c r="DG109" s="67" t="str">
        <f t="shared" si="35"/>
        <v/>
      </c>
      <c r="DH109" s="67" t="str">
        <f t="shared" si="35"/>
        <v/>
      </c>
      <c r="DI109" s="67" t="str">
        <f t="shared" si="35"/>
        <v/>
      </c>
      <c r="DJ109" s="67" t="str">
        <f t="shared" si="35"/>
        <v/>
      </c>
      <c r="DK109" s="67" t="str">
        <f t="shared" si="35"/>
        <v/>
      </c>
      <c r="DL109" s="67" t="str">
        <f t="shared" si="35"/>
        <v/>
      </c>
      <c r="DM109" s="67" t="str">
        <f t="shared" si="35"/>
        <v/>
      </c>
      <c r="DN109" s="67" t="str">
        <f t="shared" si="35"/>
        <v/>
      </c>
      <c r="DO109" s="67" t="str">
        <f t="shared" si="35"/>
        <v/>
      </c>
      <c r="DP109" s="67" t="str">
        <f t="shared" si="36"/>
        <v/>
      </c>
      <c r="DQ109" s="67" t="str">
        <f t="shared" si="37"/>
        <v/>
      </c>
      <c r="DR109" s="67"/>
      <c r="DS109" s="67"/>
      <c r="DT109" s="67"/>
      <c r="DU109" s="67"/>
      <c r="DV109" s="67"/>
      <c r="DW109" s="67"/>
      <c r="DX109" s="67"/>
      <c r="DY109" s="67"/>
      <c r="DZ109" s="67"/>
      <c r="EA109" s="67"/>
      <c r="EB109" s="67"/>
      <c r="EC109" s="67"/>
      <c r="ED109" s="67"/>
      <c r="EE109" s="67"/>
      <c r="EF109" s="67"/>
      <c r="EG109" s="67"/>
      <c r="EH109" s="67"/>
      <c r="EI109" s="67"/>
      <c r="EJ109" s="67"/>
      <c r="EK109" s="67"/>
      <c r="EL109" s="67"/>
      <c r="EM109" s="67"/>
      <c r="EN109" s="67"/>
      <c r="EO109" s="67"/>
      <c r="EP109" s="67"/>
      <c r="EQ109" s="67"/>
      <c r="ER109" s="67"/>
      <c r="ES109" s="67"/>
      <c r="ET109" s="67"/>
      <c r="EU109" s="67"/>
      <c r="EV109" s="67"/>
      <c r="EW109" s="67"/>
      <c r="EX109" s="67"/>
      <c r="EY109" s="67"/>
      <c r="EZ109" s="67"/>
      <c r="FA109" s="67"/>
      <c r="FB109" s="67"/>
      <c r="FC109" s="67"/>
      <c r="FD109" s="67"/>
      <c r="FE109" s="67"/>
      <c r="FF109" s="67"/>
      <c r="FG109" s="67"/>
      <c r="FH109" s="67"/>
      <c r="FI109" s="67"/>
      <c r="FJ109" s="67"/>
      <c r="FK109" s="67"/>
      <c r="FL109" s="67"/>
      <c r="FM109" s="67"/>
      <c r="FN109" s="67"/>
      <c r="FO109" s="67"/>
      <c r="FP109" s="67"/>
    </row>
    <row r="110" spans="4:172" s="380" customFormat="1" hidden="1" x14ac:dyDescent="0.2">
      <c r="K110" s="389">
        <v>1</v>
      </c>
      <c r="L110" s="389">
        <v>1</v>
      </c>
      <c r="M110" s="389">
        <v>1</v>
      </c>
      <c r="N110" s="389">
        <v>1</v>
      </c>
      <c r="O110" s="389">
        <v>1</v>
      </c>
      <c r="P110" s="389">
        <v>1</v>
      </c>
      <c r="Q110" s="389">
        <v>1</v>
      </c>
      <c r="R110" s="389">
        <v>1</v>
      </c>
      <c r="S110" s="389">
        <v>1</v>
      </c>
      <c r="T110" s="389">
        <v>1</v>
      </c>
      <c r="U110" s="389">
        <v>1</v>
      </c>
      <c r="V110" s="389">
        <v>1</v>
      </c>
      <c r="W110" s="389">
        <v>1</v>
      </c>
      <c r="X110" s="389">
        <v>1</v>
      </c>
      <c r="Y110" s="389">
        <v>1</v>
      </c>
      <c r="Z110" s="389">
        <v>1</v>
      </c>
      <c r="AA110" s="389">
        <v>1</v>
      </c>
      <c r="AB110" s="389">
        <v>1</v>
      </c>
      <c r="AC110" s="389">
        <v>1</v>
      </c>
      <c r="AD110" s="389">
        <v>1</v>
      </c>
      <c r="AE110" s="389">
        <v>1</v>
      </c>
      <c r="AF110" s="389">
        <v>1</v>
      </c>
      <c r="AG110" s="389">
        <v>1</v>
      </c>
      <c r="AH110" s="389">
        <v>1</v>
      </c>
      <c r="AQ110" s="67"/>
      <c r="AR110" s="67"/>
      <c r="AS110" s="67"/>
      <c r="AT110" s="67"/>
      <c r="AU110" s="67"/>
      <c r="AV110" s="67"/>
      <c r="AW110" s="67"/>
      <c r="AX110" s="67"/>
      <c r="AY110" s="67"/>
      <c r="AZ110" s="67"/>
      <c r="BA110" s="67"/>
      <c r="BB110" s="220"/>
      <c r="BC110" s="220"/>
      <c r="BD110" s="220"/>
      <c r="BE110" s="220"/>
      <c r="BF110" s="220"/>
      <c r="BG110" s="67"/>
      <c r="BH110" s="67"/>
      <c r="BI110" s="67"/>
      <c r="BJ110" s="67"/>
      <c r="BK110" s="67"/>
      <c r="BL110" s="67"/>
      <c r="BM110" s="67"/>
      <c r="BN110" s="67"/>
      <c r="BO110" s="67"/>
      <c r="BP110" s="67"/>
      <c r="BQ110" s="67"/>
      <c r="BR110" s="67"/>
      <c r="BS110" s="67"/>
      <c r="BT110" s="67"/>
      <c r="BU110" s="67"/>
      <c r="BV110" s="67"/>
      <c r="BW110" s="67"/>
      <c r="BX110" s="67"/>
      <c r="BY110" s="67"/>
      <c r="BZ110" s="67"/>
      <c r="CA110" s="67"/>
      <c r="CB110" s="67"/>
      <c r="CC110" s="67"/>
      <c r="CD110" s="67"/>
      <c r="CE110" s="67"/>
      <c r="CF110" s="67"/>
      <c r="CG110" s="67"/>
      <c r="CH110" s="67"/>
      <c r="CI110" s="67">
        <v>53</v>
      </c>
      <c r="CJ110" s="26" t="s">
        <v>459</v>
      </c>
      <c r="CK110" s="120"/>
      <c r="CL110" s="120"/>
      <c r="CM110" s="120" t="str">
        <f t="shared" si="38"/>
        <v/>
      </c>
      <c r="CN110" s="120" t="s">
        <v>788</v>
      </c>
      <c r="CO110" s="120" t="str">
        <f t="shared" si="32"/>
        <v/>
      </c>
      <c r="CP110" s="120" t="str">
        <f t="shared" si="33"/>
        <v/>
      </c>
      <c r="CQ110" s="67" t="str">
        <f t="shared" si="34"/>
        <v/>
      </c>
      <c r="CR110" s="67" t="str">
        <f t="shared" si="34"/>
        <v/>
      </c>
      <c r="CS110" s="67" t="str">
        <f t="shared" si="34"/>
        <v/>
      </c>
      <c r="CT110" s="67" t="str">
        <f t="shared" si="34"/>
        <v/>
      </c>
      <c r="CU110" s="67" t="str">
        <f t="shared" si="34"/>
        <v/>
      </c>
      <c r="CV110" s="67" t="str">
        <f t="shared" si="34"/>
        <v/>
      </c>
      <c r="CW110" s="67" t="str">
        <f t="shared" si="34"/>
        <v/>
      </c>
      <c r="CX110" s="67" t="str">
        <f t="shared" si="34"/>
        <v/>
      </c>
      <c r="CY110" s="67" t="str">
        <f t="shared" si="34"/>
        <v/>
      </c>
      <c r="CZ110" s="67" t="str">
        <f t="shared" si="34"/>
        <v/>
      </c>
      <c r="DA110" s="67" t="str">
        <f t="shared" si="34"/>
        <v/>
      </c>
      <c r="DB110" s="67" t="str">
        <f t="shared" si="34"/>
        <v/>
      </c>
      <c r="DC110" s="67" t="str">
        <f t="shared" si="34"/>
        <v/>
      </c>
      <c r="DD110" s="67" t="str">
        <f t="shared" si="34"/>
        <v/>
      </c>
      <c r="DE110" s="67" t="str">
        <f t="shared" si="34"/>
        <v/>
      </c>
      <c r="DF110" s="67" t="str">
        <f t="shared" si="34"/>
        <v/>
      </c>
      <c r="DG110" s="67" t="str">
        <f t="shared" si="35"/>
        <v/>
      </c>
      <c r="DH110" s="67" t="str">
        <f t="shared" si="35"/>
        <v/>
      </c>
      <c r="DI110" s="67" t="str">
        <f t="shared" si="35"/>
        <v/>
      </c>
      <c r="DJ110" s="67" t="str">
        <f t="shared" si="35"/>
        <v/>
      </c>
      <c r="DK110" s="67" t="str">
        <f t="shared" si="35"/>
        <v/>
      </c>
      <c r="DL110" s="67" t="str">
        <f t="shared" si="35"/>
        <v/>
      </c>
      <c r="DM110" s="67" t="str">
        <f t="shared" si="35"/>
        <v/>
      </c>
      <c r="DN110" s="67" t="str">
        <f t="shared" si="35"/>
        <v/>
      </c>
      <c r="DO110" s="67" t="str">
        <f t="shared" si="35"/>
        <v/>
      </c>
      <c r="DP110" s="67" t="str">
        <f t="shared" si="36"/>
        <v/>
      </c>
      <c r="DQ110" s="67" t="str">
        <f t="shared" si="37"/>
        <v/>
      </c>
      <c r="DR110" s="67"/>
      <c r="DS110" s="67"/>
      <c r="DT110" s="67"/>
      <c r="DU110" s="67"/>
      <c r="DV110" s="67"/>
      <c r="DW110" s="67"/>
      <c r="DX110" s="67"/>
      <c r="DY110" s="67"/>
      <c r="DZ110" s="67"/>
      <c r="EA110" s="67"/>
      <c r="EB110" s="67"/>
      <c r="EC110" s="67"/>
      <c r="ED110" s="67"/>
      <c r="EE110" s="67"/>
      <c r="EF110" s="67"/>
      <c r="EG110" s="67"/>
      <c r="EH110" s="67"/>
      <c r="EI110" s="67"/>
      <c r="EJ110" s="67"/>
      <c r="EK110" s="67"/>
      <c r="EL110" s="67"/>
      <c r="EM110" s="67"/>
      <c r="EN110" s="67"/>
      <c r="EO110" s="67"/>
      <c r="EP110" s="67"/>
      <c r="EQ110" s="67"/>
      <c r="ER110" s="67"/>
      <c r="ES110" s="67"/>
      <c r="ET110" s="67"/>
      <c r="EU110" s="67"/>
      <c r="EV110" s="67"/>
      <c r="EW110" s="67"/>
      <c r="EX110" s="67"/>
      <c r="EY110" s="67"/>
      <c r="EZ110" s="67"/>
      <c r="FA110" s="67"/>
      <c r="FB110" s="67"/>
      <c r="FC110" s="67"/>
      <c r="FD110" s="67"/>
      <c r="FE110" s="67"/>
      <c r="FF110" s="67"/>
      <c r="FG110" s="67"/>
      <c r="FH110" s="67"/>
      <c r="FI110" s="67"/>
      <c r="FJ110" s="67"/>
      <c r="FK110" s="67"/>
      <c r="FL110" s="67"/>
      <c r="FM110" s="67"/>
      <c r="FN110" s="67"/>
      <c r="FO110" s="67"/>
      <c r="FP110" s="67"/>
    </row>
    <row r="111" spans="4:172" s="380" customFormat="1" hidden="1" x14ac:dyDescent="0.2">
      <c r="K111" s="389" t="str">
        <f t="shared" ref="K111:AH111" si="45">IF(K16="","","-"&amp;K16)</f>
        <v/>
      </c>
      <c r="L111" s="389" t="str">
        <f t="shared" si="45"/>
        <v/>
      </c>
      <c r="M111" s="389" t="str">
        <f t="shared" si="45"/>
        <v/>
      </c>
      <c r="N111" s="389" t="str">
        <f t="shared" si="45"/>
        <v/>
      </c>
      <c r="O111" s="389" t="str">
        <f t="shared" si="45"/>
        <v/>
      </c>
      <c r="P111" s="389" t="str">
        <f t="shared" si="45"/>
        <v/>
      </c>
      <c r="Q111" s="389" t="str">
        <f t="shared" si="45"/>
        <v/>
      </c>
      <c r="R111" s="389" t="str">
        <f t="shared" si="45"/>
        <v/>
      </c>
      <c r="S111" s="389" t="str">
        <f t="shared" si="45"/>
        <v/>
      </c>
      <c r="T111" s="389" t="str">
        <f t="shared" si="45"/>
        <v/>
      </c>
      <c r="U111" s="389" t="str">
        <f t="shared" si="45"/>
        <v/>
      </c>
      <c r="V111" s="389" t="str">
        <f t="shared" si="45"/>
        <v/>
      </c>
      <c r="W111" s="389" t="str">
        <f t="shared" si="45"/>
        <v/>
      </c>
      <c r="X111" s="389" t="str">
        <f t="shared" si="45"/>
        <v/>
      </c>
      <c r="Y111" s="389" t="str">
        <f t="shared" si="45"/>
        <v/>
      </c>
      <c r="Z111" s="389" t="str">
        <f t="shared" si="45"/>
        <v/>
      </c>
      <c r="AA111" s="389" t="str">
        <f t="shared" si="45"/>
        <v/>
      </c>
      <c r="AB111" s="389" t="str">
        <f t="shared" si="45"/>
        <v/>
      </c>
      <c r="AC111" s="389" t="str">
        <f t="shared" si="45"/>
        <v/>
      </c>
      <c r="AD111" s="389" t="str">
        <f t="shared" si="45"/>
        <v/>
      </c>
      <c r="AE111" s="389" t="str">
        <f t="shared" si="45"/>
        <v/>
      </c>
      <c r="AF111" s="389" t="str">
        <f t="shared" si="45"/>
        <v/>
      </c>
      <c r="AG111" s="389" t="str">
        <f t="shared" si="45"/>
        <v/>
      </c>
      <c r="AH111" s="389" t="str">
        <f t="shared" si="45"/>
        <v/>
      </c>
      <c r="AQ111" s="67"/>
      <c r="AR111" s="67"/>
      <c r="AS111" s="67"/>
      <c r="AT111" s="67"/>
      <c r="AU111" s="67"/>
      <c r="AV111" s="67"/>
      <c r="AW111" s="67"/>
      <c r="AX111" s="67"/>
      <c r="AY111" s="67"/>
      <c r="AZ111" s="67"/>
      <c r="BA111" s="67"/>
      <c r="BB111" s="220"/>
      <c r="BC111" s="220"/>
      <c r="BD111" s="220"/>
      <c r="BE111" s="220"/>
      <c r="BF111" s="220"/>
      <c r="BG111" s="67"/>
      <c r="BH111" s="67"/>
      <c r="BI111" s="67"/>
      <c r="BJ111" s="67"/>
      <c r="BK111" s="67"/>
      <c r="BL111" s="67"/>
      <c r="BM111" s="67"/>
      <c r="BN111" s="67"/>
      <c r="BO111" s="67"/>
      <c r="BP111" s="67"/>
      <c r="BQ111" s="67"/>
      <c r="BR111" s="67"/>
      <c r="BS111" s="67"/>
      <c r="BT111" s="67"/>
      <c r="BU111" s="67"/>
      <c r="BV111" s="67"/>
      <c r="BW111" s="67"/>
      <c r="BX111" s="67"/>
      <c r="BY111" s="67"/>
      <c r="BZ111" s="67"/>
      <c r="CA111" s="67"/>
      <c r="CB111" s="67"/>
      <c r="CC111" s="67"/>
      <c r="CD111" s="67"/>
      <c r="CE111" s="67"/>
      <c r="CF111" s="67"/>
      <c r="CG111" s="67"/>
      <c r="CH111" s="67"/>
      <c r="CI111" s="67">
        <v>54</v>
      </c>
      <c r="CJ111" s="26" t="s">
        <v>728</v>
      </c>
      <c r="CK111" s="120"/>
      <c r="CL111" s="120"/>
      <c r="CM111" s="120" t="str">
        <f t="shared" si="38"/>
        <v/>
      </c>
      <c r="CN111" s="120" t="s">
        <v>789</v>
      </c>
      <c r="CO111" s="120" t="str">
        <f t="shared" si="32"/>
        <v/>
      </c>
      <c r="CP111" s="120" t="str">
        <f t="shared" si="33"/>
        <v/>
      </c>
      <c r="CQ111" s="67" t="str">
        <f t="shared" si="34"/>
        <v/>
      </c>
      <c r="CR111" s="67" t="str">
        <f t="shared" si="34"/>
        <v/>
      </c>
      <c r="CS111" s="67" t="str">
        <f t="shared" si="34"/>
        <v/>
      </c>
      <c r="CT111" s="67" t="str">
        <f t="shared" si="34"/>
        <v/>
      </c>
      <c r="CU111" s="67" t="str">
        <f t="shared" si="34"/>
        <v/>
      </c>
      <c r="CV111" s="67" t="str">
        <f t="shared" si="34"/>
        <v/>
      </c>
      <c r="CW111" s="67" t="str">
        <f t="shared" si="34"/>
        <v/>
      </c>
      <c r="CX111" s="67" t="str">
        <f t="shared" si="34"/>
        <v/>
      </c>
      <c r="CY111" s="67" t="str">
        <f t="shared" si="34"/>
        <v/>
      </c>
      <c r="CZ111" s="67" t="str">
        <f t="shared" si="34"/>
        <v/>
      </c>
      <c r="DA111" s="67" t="str">
        <f t="shared" si="34"/>
        <v/>
      </c>
      <c r="DB111" s="67" t="str">
        <f t="shared" si="34"/>
        <v/>
      </c>
      <c r="DC111" s="67" t="str">
        <f t="shared" si="34"/>
        <v/>
      </c>
      <c r="DD111" s="67" t="str">
        <f t="shared" si="34"/>
        <v/>
      </c>
      <c r="DE111" s="67" t="str">
        <f t="shared" si="34"/>
        <v/>
      </c>
      <c r="DF111" s="67" t="str">
        <f t="shared" ref="DF111:DF121" si="46">IF(Z$75=$CJ111,"A'","")&amp;IF(Z$76=$CJ111,"B'","")&amp;IF(Z$20=$CJ111,"A","")&amp;IF(Z$21=$CJ111,"B","")</f>
        <v/>
      </c>
      <c r="DG111" s="67" t="str">
        <f t="shared" si="35"/>
        <v/>
      </c>
      <c r="DH111" s="67" t="str">
        <f t="shared" si="35"/>
        <v/>
      </c>
      <c r="DI111" s="67" t="str">
        <f t="shared" si="35"/>
        <v/>
      </c>
      <c r="DJ111" s="67" t="str">
        <f t="shared" si="35"/>
        <v/>
      </c>
      <c r="DK111" s="67" t="str">
        <f t="shared" si="35"/>
        <v/>
      </c>
      <c r="DL111" s="67" t="str">
        <f t="shared" si="35"/>
        <v/>
      </c>
      <c r="DM111" s="67" t="str">
        <f t="shared" si="35"/>
        <v/>
      </c>
      <c r="DN111" s="67" t="str">
        <f t="shared" si="35"/>
        <v/>
      </c>
      <c r="DO111" s="67" t="str">
        <f t="shared" si="35"/>
        <v/>
      </c>
      <c r="DP111" s="67" t="str">
        <f t="shared" si="36"/>
        <v/>
      </c>
      <c r="DQ111" s="67" t="str">
        <f t="shared" si="37"/>
        <v/>
      </c>
      <c r="DR111" s="67"/>
      <c r="DS111" s="67"/>
      <c r="DT111" s="67"/>
      <c r="DU111" s="67"/>
      <c r="DV111" s="67"/>
      <c r="DW111" s="67"/>
      <c r="DX111" s="67"/>
      <c r="DY111" s="67"/>
      <c r="DZ111" s="67"/>
      <c r="EA111" s="67"/>
      <c r="EB111" s="67"/>
      <c r="EC111" s="67"/>
      <c r="ED111" s="67"/>
      <c r="EE111" s="67"/>
      <c r="EF111" s="67"/>
      <c r="EG111" s="67"/>
      <c r="EH111" s="67"/>
      <c r="EI111" s="67"/>
      <c r="EJ111" s="67"/>
      <c r="EK111" s="67"/>
      <c r="EL111" s="67"/>
      <c r="EM111" s="67"/>
      <c r="EN111" s="67"/>
      <c r="EO111" s="67"/>
      <c r="EP111" s="67"/>
      <c r="EQ111" s="67"/>
      <c r="ER111" s="67"/>
      <c r="ES111" s="67"/>
      <c r="ET111" s="67"/>
      <c r="EU111" s="67"/>
      <c r="EV111" s="67"/>
      <c r="EW111" s="67"/>
      <c r="EX111" s="67"/>
      <c r="EY111" s="67"/>
      <c r="EZ111" s="67"/>
      <c r="FA111" s="67"/>
      <c r="FB111" s="67"/>
      <c r="FC111" s="67"/>
      <c r="FD111" s="67"/>
      <c r="FE111" s="67"/>
      <c r="FF111" s="67"/>
      <c r="FG111" s="67"/>
      <c r="FH111" s="67"/>
      <c r="FI111" s="67"/>
      <c r="FJ111" s="67"/>
      <c r="FK111" s="67"/>
      <c r="FL111" s="67"/>
      <c r="FM111" s="67"/>
      <c r="FN111" s="67"/>
      <c r="FO111" s="67"/>
      <c r="FP111" s="67"/>
    </row>
    <row r="112" spans="4:172" s="380" customFormat="1" ht="13.5" hidden="1" customHeight="1" x14ac:dyDescent="0.2">
      <c r="K112" s="389" t="str">
        <f>IF(バルブ!$R$22="無記号","",IF(AND(K32="O",バルブ!$R$22="K"),"",IF(AND(K32="O",バルブ!$R$22="H"),"-B","-"&amp;バルブ!$R$22)))</f>
        <v/>
      </c>
      <c r="L112" s="389" t="str">
        <f>IF(バルブ!$R$22="無記号","",IF(AND(L32="O",バルブ!$R$22="K"),"",IF(AND(L32="O",バルブ!$R$22="H"),"-B","-"&amp;バルブ!$R$22)))</f>
        <v/>
      </c>
      <c r="M112" s="389" t="str">
        <f>IF(バルブ!$R$22="無記号","",IF(AND(M32="O",バルブ!$R$22="K"),"",IF(AND(M32="O",バルブ!$R$22="H"),"-B","-"&amp;バルブ!$R$22)))</f>
        <v/>
      </c>
      <c r="N112" s="389" t="str">
        <f>IF(バルブ!$R$22="無記号","",IF(AND(N32="O",バルブ!$R$22="K"),"",IF(AND(N32="O",バルブ!$R$22="H"),"-B","-"&amp;バルブ!$R$22)))</f>
        <v/>
      </c>
      <c r="O112" s="389" t="str">
        <f>IF(バルブ!$R$22="無記号","",IF(AND(O32="O",バルブ!$R$22="K"),"",IF(AND(O32="O",バルブ!$R$22="H"),"-B","-"&amp;バルブ!$R$22)))</f>
        <v/>
      </c>
      <c r="P112" s="389" t="str">
        <f>IF(バルブ!$R$22="無記号","",IF(AND(P32="O",バルブ!$R$22="K"),"",IF(AND(P32="O",バルブ!$R$22="H"),"-B","-"&amp;バルブ!$R$22)))</f>
        <v/>
      </c>
      <c r="Q112" s="389" t="str">
        <f>IF(バルブ!$R$22="無記号","",IF(AND(Q32="O",バルブ!$R$22="K"),"",IF(AND(Q32="O",バルブ!$R$22="H"),"-B","-"&amp;バルブ!$R$22)))</f>
        <v/>
      </c>
      <c r="R112" s="389" t="str">
        <f>IF(バルブ!$R$22="無記号","",IF(AND(R32="O",バルブ!$R$22="K"),"",IF(AND(R32="O",バルブ!$R$22="H"),"-B","-"&amp;バルブ!$R$22)))</f>
        <v/>
      </c>
      <c r="S112" s="389" t="str">
        <f>IF(バルブ!$R$22="無記号","",IF(AND(S32="O",バルブ!$R$22="K"),"",IF(AND(S32="O",バルブ!$R$22="H"),"-B","-"&amp;バルブ!$R$22)))</f>
        <v/>
      </c>
      <c r="T112" s="389" t="str">
        <f>IF(バルブ!$R$22="無記号","",IF(AND(T32="O",バルブ!$R$22="K"),"",IF(AND(T32="O",バルブ!$R$22="H"),"-B","-"&amp;バルブ!$R$22)))</f>
        <v/>
      </c>
      <c r="U112" s="389" t="str">
        <f>IF(バルブ!$R$22="無記号","",IF(AND(U32="O",バルブ!$R$22="K"),"",IF(AND(U32="O",バルブ!$R$22="H"),"-B","-"&amp;バルブ!$R$22)))</f>
        <v/>
      </c>
      <c r="V112" s="389" t="str">
        <f>IF(バルブ!$R$22="無記号","",IF(AND(V32="O",バルブ!$R$22="K"),"",IF(AND(V32="O",バルブ!$R$22="H"),"-B","-"&amp;バルブ!$R$22)))</f>
        <v/>
      </c>
      <c r="W112" s="389" t="str">
        <f>IF(バルブ!$R$22="無記号","",IF(AND(W32="O",バルブ!$R$22="K"),"",IF(AND(W32="O",バルブ!$R$22="H"),"-B","-"&amp;バルブ!$R$22)))</f>
        <v/>
      </c>
      <c r="X112" s="389" t="str">
        <f>IF(バルブ!$R$22="無記号","",IF(AND(X32="O",バルブ!$R$22="K"),"",IF(AND(X32="O",バルブ!$R$22="H"),"-B","-"&amp;バルブ!$R$22)))</f>
        <v/>
      </c>
      <c r="Y112" s="389" t="str">
        <f>IF(バルブ!$R$22="無記号","",IF(AND(Y32="O",バルブ!$R$22="K"),"",IF(AND(Y32="O",バルブ!$R$22="H"),"-B","-"&amp;バルブ!$R$22)))</f>
        <v/>
      </c>
      <c r="Z112" s="389" t="str">
        <f>IF(バルブ!$R$22="無記号","",IF(AND(Z32="O",バルブ!$R$22="K"),"",IF(AND(Z32="O",バルブ!$R$22="H"),"-B","-"&amp;バルブ!$R$22)))</f>
        <v/>
      </c>
      <c r="AA112" s="389" t="str">
        <f>IF(バルブ!$R$22="無記号","",IF(AND(AA32="O",バルブ!$R$22="K"),"",IF(AND(AA32="O",バルブ!$R$22="H"),"-B","-"&amp;バルブ!$R$22)))</f>
        <v/>
      </c>
      <c r="AB112" s="389" t="str">
        <f>IF(バルブ!$R$22="無記号","",IF(AND(AB32="O",バルブ!$R$22="K"),"",IF(AND(AB32="O",バルブ!$R$22="H"),"-B","-"&amp;バルブ!$R$22)))</f>
        <v/>
      </c>
      <c r="AC112" s="389" t="str">
        <f>IF(バルブ!$R$22="無記号","",IF(AND(AC32="O",バルブ!$R$22="K"),"",IF(AND(AC32="O",バルブ!$R$22="H"),"-B","-"&amp;バルブ!$R$22)))</f>
        <v/>
      </c>
      <c r="AD112" s="389" t="str">
        <f>IF(バルブ!$R$22="無記号","",IF(AND(AD32="O",バルブ!$R$22="K"),"",IF(AND(AD32="O",バルブ!$R$22="H"),"-B","-"&amp;バルブ!$R$22)))</f>
        <v/>
      </c>
      <c r="AE112" s="389" t="str">
        <f>IF(バルブ!$R$22="無記号","",IF(AND(AE32="O",バルブ!$R$22="K"),"",IF(AND(AE32="O",バルブ!$R$22="H"),"-B","-"&amp;バルブ!$R$22)))</f>
        <v/>
      </c>
      <c r="AF112" s="389" t="str">
        <f>IF(バルブ!$R$22="無記号","",IF(AND(AF32="O",バルブ!$R$22="K"),"",IF(AND(AF32="O",バルブ!$R$22="H"),"-B","-"&amp;バルブ!$R$22)))</f>
        <v/>
      </c>
      <c r="AG112" s="389" t="str">
        <f>IF(バルブ!$R$22="無記号","",IF(AND(AG32="O",バルブ!$R$22="K"),"",IF(AND(AG32="O",バルブ!$R$22="H"),"-B","-"&amp;バルブ!$R$22)))</f>
        <v/>
      </c>
      <c r="AH112" s="389" t="str">
        <f>IF(バルブ!$R$22="無記号","",IF(AND(AH32="O",バルブ!$R$22="K"),"",IF(AND(AH32="O",バルブ!$R$22="H"),"-B","-"&amp;バルブ!$R$22)))</f>
        <v/>
      </c>
      <c r="AQ112" s="67"/>
      <c r="AR112" s="67"/>
      <c r="AS112" s="67"/>
      <c r="AT112" s="67"/>
      <c r="AU112" s="67"/>
      <c r="AV112" s="67"/>
      <c r="AW112" s="67"/>
      <c r="AX112" s="67"/>
      <c r="AY112" s="67"/>
      <c r="AZ112" s="67"/>
      <c r="BA112" s="67"/>
      <c r="BB112" s="220"/>
      <c r="BC112" s="220"/>
      <c r="BD112" s="220"/>
      <c r="BE112" s="220"/>
      <c r="BF112" s="220"/>
      <c r="BG112" s="67"/>
      <c r="BH112" s="67"/>
      <c r="BI112" s="67"/>
      <c r="BJ112" s="67"/>
      <c r="BK112" s="67"/>
      <c r="BL112" s="67"/>
      <c r="BM112" s="67"/>
      <c r="BN112" s="67"/>
      <c r="BO112" s="67"/>
      <c r="BP112" s="67"/>
      <c r="BQ112" s="67"/>
      <c r="BR112" s="67"/>
      <c r="BS112" s="67"/>
      <c r="BT112" s="67"/>
      <c r="BU112" s="67"/>
      <c r="BV112" s="67"/>
      <c r="BW112" s="67"/>
      <c r="BX112" s="67"/>
      <c r="BY112" s="67"/>
      <c r="BZ112" s="67"/>
      <c r="CA112" s="67"/>
      <c r="CB112" s="67"/>
      <c r="CC112" s="67"/>
      <c r="CD112" s="67"/>
      <c r="CE112" s="67"/>
      <c r="CF112" s="67"/>
      <c r="CG112" s="67"/>
      <c r="CH112" s="67"/>
      <c r="CI112" s="67">
        <v>55</v>
      </c>
      <c r="CJ112" s="26" t="s">
        <v>460</v>
      </c>
      <c r="CK112" s="120"/>
      <c r="CL112" s="120"/>
      <c r="CM112" s="120" t="str">
        <f t="shared" si="38"/>
        <v/>
      </c>
      <c r="CN112" s="120" t="s">
        <v>790</v>
      </c>
      <c r="CO112" s="120" t="str">
        <f t="shared" si="32"/>
        <v/>
      </c>
      <c r="CP112" s="120" t="str">
        <f t="shared" si="33"/>
        <v/>
      </c>
      <c r="CQ112" s="67" t="str">
        <f t="shared" ref="CQ112:CQ121" si="47">IF(K$75=$CJ112,"A'","")&amp;IF(K$76=$CJ112,"B'","")&amp;IF(K$20=$CJ112,"A","")&amp;IF(K$21=$CJ112,"B","")</f>
        <v/>
      </c>
      <c r="CR112" s="67" t="str">
        <f t="shared" ref="CR112:CR121" si="48">IF(L$75=$CJ112,"A'","")&amp;IF(L$76=$CJ112,"B'","")&amp;IF(L$20=$CJ112,"A","")&amp;IF(L$21=$CJ112,"B","")</f>
        <v/>
      </c>
      <c r="CS112" s="67" t="str">
        <f t="shared" ref="CS112:CS121" si="49">IF(M$75=$CJ112,"A'","")&amp;IF(M$76=$CJ112,"B'","")&amp;IF(M$20=$CJ112,"A","")&amp;IF(M$21=$CJ112,"B","")</f>
        <v/>
      </c>
      <c r="CT112" s="67" t="str">
        <f t="shared" ref="CT112:CT121" si="50">IF(N$75=$CJ112,"A'","")&amp;IF(N$76=$CJ112,"B'","")&amp;IF(N$20=$CJ112,"A","")&amp;IF(N$21=$CJ112,"B","")</f>
        <v/>
      </c>
      <c r="CU112" s="67" t="str">
        <f t="shared" ref="CU112:CU121" si="51">IF(O$75=$CJ112,"A'","")&amp;IF(O$76=$CJ112,"B'","")&amp;IF(O$20=$CJ112,"A","")&amp;IF(O$21=$CJ112,"B","")</f>
        <v/>
      </c>
      <c r="CV112" s="67" t="str">
        <f t="shared" ref="CV112:CV121" si="52">IF(P$75=$CJ112,"A'","")&amp;IF(P$76=$CJ112,"B'","")&amp;IF(P$20=$CJ112,"A","")&amp;IF(P$21=$CJ112,"B","")</f>
        <v/>
      </c>
      <c r="CW112" s="67" t="str">
        <f t="shared" ref="CW112:CW121" si="53">IF(Q$75=$CJ112,"A'","")&amp;IF(Q$76=$CJ112,"B'","")&amp;IF(Q$20=$CJ112,"A","")&amp;IF(Q$21=$CJ112,"B","")</f>
        <v/>
      </c>
      <c r="CX112" s="67" t="str">
        <f t="shared" ref="CX112:CX121" si="54">IF(R$75=$CJ112,"A'","")&amp;IF(R$76=$CJ112,"B'","")&amp;IF(R$20=$CJ112,"A","")&amp;IF(R$21=$CJ112,"B","")</f>
        <v/>
      </c>
      <c r="CY112" s="67" t="str">
        <f t="shared" ref="CY112:CY121" si="55">IF(S$75=$CJ112,"A'","")&amp;IF(S$76=$CJ112,"B'","")&amp;IF(S$20=$CJ112,"A","")&amp;IF(S$21=$CJ112,"B","")</f>
        <v/>
      </c>
      <c r="CZ112" s="67" t="str">
        <f t="shared" ref="CZ112:CZ121" si="56">IF(T$75=$CJ112,"A'","")&amp;IF(T$76=$CJ112,"B'","")&amp;IF(T$20=$CJ112,"A","")&amp;IF(T$21=$CJ112,"B","")</f>
        <v/>
      </c>
      <c r="DA112" s="67" t="str">
        <f t="shared" ref="DA112:DA121" si="57">IF(U$75=$CJ112,"A'","")&amp;IF(U$76=$CJ112,"B'","")&amp;IF(U$20=$CJ112,"A","")&amp;IF(U$21=$CJ112,"B","")</f>
        <v/>
      </c>
      <c r="DB112" s="67" t="str">
        <f t="shared" ref="DB112:DB121" si="58">IF(V$75=$CJ112,"A'","")&amp;IF(V$76=$CJ112,"B'","")&amp;IF(V$20=$CJ112,"A","")&amp;IF(V$21=$CJ112,"B","")</f>
        <v/>
      </c>
      <c r="DC112" s="67" t="str">
        <f t="shared" ref="DC112:DC121" si="59">IF(W$75=$CJ112,"A'","")&amp;IF(W$76=$CJ112,"B'","")&amp;IF(W$20=$CJ112,"A","")&amp;IF(W$21=$CJ112,"B","")</f>
        <v/>
      </c>
      <c r="DD112" s="67" t="str">
        <f t="shared" ref="DD112:DD121" si="60">IF(X$75=$CJ112,"A'","")&amp;IF(X$76=$CJ112,"B'","")&amp;IF(X$20=$CJ112,"A","")&amp;IF(X$21=$CJ112,"B","")</f>
        <v/>
      </c>
      <c r="DE112" s="67" t="str">
        <f t="shared" ref="DE112:DE121" si="61">IF(Y$75=$CJ112,"A'","")&amp;IF(Y$76=$CJ112,"B'","")&amp;IF(Y$20=$CJ112,"A","")&amp;IF(Y$21=$CJ112,"B","")</f>
        <v/>
      </c>
      <c r="DF112" s="67" t="str">
        <f t="shared" si="46"/>
        <v/>
      </c>
      <c r="DG112" s="67" t="str">
        <f t="shared" si="35"/>
        <v/>
      </c>
      <c r="DH112" s="67" t="str">
        <f t="shared" si="35"/>
        <v/>
      </c>
      <c r="DI112" s="67" t="str">
        <f t="shared" si="35"/>
        <v/>
      </c>
      <c r="DJ112" s="67" t="str">
        <f t="shared" si="35"/>
        <v/>
      </c>
      <c r="DK112" s="67" t="str">
        <f t="shared" si="35"/>
        <v/>
      </c>
      <c r="DL112" s="67" t="str">
        <f t="shared" si="35"/>
        <v/>
      </c>
      <c r="DM112" s="67" t="str">
        <f t="shared" si="35"/>
        <v/>
      </c>
      <c r="DN112" s="67" t="str">
        <f t="shared" si="35"/>
        <v/>
      </c>
      <c r="DO112" s="67" t="str">
        <f t="shared" si="35"/>
        <v/>
      </c>
      <c r="DP112" s="67" t="str">
        <f t="shared" si="36"/>
        <v/>
      </c>
      <c r="DQ112" s="67" t="str">
        <f t="shared" si="37"/>
        <v/>
      </c>
      <c r="DR112" s="67"/>
      <c r="DS112" s="67"/>
      <c r="DT112" s="67"/>
      <c r="DU112" s="67"/>
      <c r="DV112" s="67"/>
      <c r="DW112" s="67"/>
      <c r="DX112" s="67"/>
      <c r="DY112" s="67"/>
      <c r="DZ112" s="67"/>
      <c r="EA112" s="67"/>
      <c r="EB112" s="67"/>
      <c r="EC112" s="67"/>
      <c r="ED112" s="67"/>
      <c r="EE112" s="67"/>
      <c r="EF112" s="67"/>
      <c r="EG112" s="67"/>
      <c r="EH112" s="67"/>
      <c r="EI112" s="67"/>
      <c r="EJ112" s="67"/>
      <c r="EK112" s="67"/>
      <c r="EL112" s="67"/>
      <c r="EM112" s="67"/>
      <c r="EN112" s="67"/>
      <c r="EO112" s="67"/>
      <c r="EP112" s="67"/>
      <c r="EQ112" s="67"/>
      <c r="ER112" s="67"/>
      <c r="ES112" s="67"/>
      <c r="ET112" s="67"/>
      <c r="EU112" s="67"/>
      <c r="EV112" s="67"/>
      <c r="EW112" s="67"/>
      <c r="EX112" s="67"/>
      <c r="EY112" s="67"/>
      <c r="EZ112" s="67"/>
      <c r="FA112" s="67"/>
      <c r="FB112" s="67"/>
      <c r="FC112" s="67"/>
      <c r="FD112" s="67"/>
      <c r="FE112" s="67"/>
      <c r="FF112" s="67"/>
      <c r="FG112" s="67"/>
      <c r="FH112" s="67"/>
      <c r="FI112" s="67"/>
      <c r="FJ112" s="67"/>
      <c r="FK112" s="67"/>
      <c r="FL112" s="67"/>
      <c r="FM112" s="67"/>
      <c r="FN112" s="67"/>
      <c r="FO112" s="67"/>
      <c r="FP112" s="67"/>
    </row>
    <row r="113" spans="1:172" s="380" customFormat="1" ht="13.5" hidden="1" customHeight="1" x14ac:dyDescent="0.2">
      <c r="K113" s="389" t="str">
        <f>IF(バルブ!$R$25="無記号","",バルブ!$R$25)</f>
        <v/>
      </c>
      <c r="L113" s="389" t="str">
        <f>IF(バルブ!$R$25="無記号","",バルブ!$R$25)</f>
        <v/>
      </c>
      <c r="M113" s="389" t="str">
        <f>IF(バルブ!$R$25="無記号","",バルブ!$R$25)</f>
        <v/>
      </c>
      <c r="N113" s="389" t="str">
        <f>IF(バルブ!$R$25="無記号","",バルブ!$R$25)</f>
        <v/>
      </c>
      <c r="O113" s="389" t="str">
        <f>IF(バルブ!$R$25="無記号","",バルブ!$R$25)</f>
        <v/>
      </c>
      <c r="P113" s="389" t="str">
        <f>IF(バルブ!$R$25="無記号","",バルブ!$R$25)</f>
        <v/>
      </c>
      <c r="Q113" s="389" t="str">
        <f>IF(バルブ!$R$25="無記号","",バルブ!$R$25)</f>
        <v/>
      </c>
      <c r="R113" s="389" t="str">
        <f>IF(バルブ!$R$25="無記号","",バルブ!$R$25)</f>
        <v/>
      </c>
      <c r="S113" s="389" t="str">
        <f>IF(バルブ!$R$25="無記号","",バルブ!$R$25)</f>
        <v/>
      </c>
      <c r="T113" s="389" t="str">
        <f>IF(バルブ!$R$25="無記号","",バルブ!$R$25)</f>
        <v/>
      </c>
      <c r="U113" s="389" t="str">
        <f>IF(バルブ!$R$25="無記号","",バルブ!$R$25)</f>
        <v/>
      </c>
      <c r="V113" s="389" t="str">
        <f>IF(バルブ!$R$25="無記号","",バルブ!$R$25)</f>
        <v/>
      </c>
      <c r="W113" s="389" t="str">
        <f>IF(バルブ!$R$25="無記号","",バルブ!$R$25)</f>
        <v/>
      </c>
      <c r="X113" s="389" t="str">
        <f>IF(バルブ!$R$25="無記号","",バルブ!$R$25)</f>
        <v/>
      </c>
      <c r="Y113" s="389" t="str">
        <f>IF(バルブ!$R$25="無記号","",バルブ!$R$25)</f>
        <v/>
      </c>
      <c r="Z113" s="389" t="str">
        <f>IF(バルブ!$R$25="無記号","",バルブ!$R$25)</f>
        <v/>
      </c>
      <c r="AA113" s="389" t="str">
        <f>IF(バルブ!$R$25="無記号","",バルブ!$R$25)</f>
        <v/>
      </c>
      <c r="AB113" s="389" t="str">
        <f>IF(バルブ!$R$25="無記号","",バルブ!$R$25)</f>
        <v/>
      </c>
      <c r="AC113" s="389" t="str">
        <f>IF(バルブ!$R$25="無記号","",バルブ!$R$25)</f>
        <v/>
      </c>
      <c r="AD113" s="389" t="str">
        <f>IF(バルブ!$R$25="無記号","",バルブ!$R$25)</f>
        <v/>
      </c>
      <c r="AE113" s="389" t="str">
        <f>IF(バルブ!$R$25="無記号","",バルブ!$R$25)</f>
        <v/>
      </c>
      <c r="AF113" s="389" t="str">
        <f>IF(バルブ!$R$25="無記号","",バルブ!$R$25)</f>
        <v/>
      </c>
      <c r="AG113" s="389" t="str">
        <f>IF(バルブ!$R$25="無記号","",バルブ!$R$25)</f>
        <v/>
      </c>
      <c r="AH113" s="389" t="str">
        <f>IF(バルブ!$R$25="無記号","",バルブ!$R$25)</f>
        <v/>
      </c>
      <c r="AQ113" s="67"/>
      <c r="AR113" s="67"/>
      <c r="AS113" s="67"/>
      <c r="AT113" s="67"/>
      <c r="AU113" s="67"/>
      <c r="AV113" s="67"/>
      <c r="AW113" s="67"/>
      <c r="AX113" s="67"/>
      <c r="AY113" s="67"/>
      <c r="AZ113" s="67"/>
      <c r="BA113" s="67"/>
      <c r="BB113" s="220"/>
      <c r="BC113" s="220"/>
      <c r="BD113" s="220"/>
      <c r="BE113" s="220"/>
      <c r="BF113" s="220"/>
      <c r="BG113" s="67"/>
      <c r="BH113" s="67"/>
      <c r="BI113" s="67"/>
      <c r="BJ113" s="67"/>
      <c r="BK113" s="67"/>
      <c r="BL113" s="67"/>
      <c r="BM113" s="67"/>
      <c r="BN113" s="67"/>
      <c r="BO113" s="67"/>
      <c r="BP113" s="67"/>
      <c r="BQ113" s="67"/>
      <c r="BR113" s="67"/>
      <c r="BS113" s="67"/>
      <c r="BT113" s="67"/>
      <c r="BU113" s="67"/>
      <c r="BV113" s="67"/>
      <c r="BW113" s="67"/>
      <c r="BX113" s="67"/>
      <c r="BY113" s="67"/>
      <c r="BZ113" s="67"/>
      <c r="CA113" s="67"/>
      <c r="CB113" s="67"/>
      <c r="CC113" s="67"/>
      <c r="CD113" s="67"/>
      <c r="CE113" s="67"/>
      <c r="CF113" s="67"/>
      <c r="CG113" s="67"/>
      <c r="CH113" s="67"/>
      <c r="CI113" s="67">
        <v>56</v>
      </c>
      <c r="CJ113" s="26" t="s">
        <v>461</v>
      </c>
      <c r="CK113" s="120"/>
      <c r="CL113" s="120"/>
      <c r="CM113" s="120" t="str">
        <f t="shared" si="38"/>
        <v/>
      </c>
      <c r="CN113" s="120" t="s">
        <v>791</v>
      </c>
      <c r="CO113" s="120" t="str">
        <f t="shared" si="32"/>
        <v/>
      </c>
      <c r="CP113" s="120" t="str">
        <f t="shared" si="33"/>
        <v/>
      </c>
      <c r="CQ113" s="67" t="str">
        <f t="shared" si="47"/>
        <v/>
      </c>
      <c r="CR113" s="67" t="str">
        <f t="shared" si="48"/>
        <v/>
      </c>
      <c r="CS113" s="67" t="str">
        <f t="shared" si="49"/>
        <v/>
      </c>
      <c r="CT113" s="67" t="str">
        <f t="shared" si="50"/>
        <v/>
      </c>
      <c r="CU113" s="67" t="str">
        <f t="shared" si="51"/>
        <v/>
      </c>
      <c r="CV113" s="67" t="str">
        <f t="shared" si="52"/>
        <v/>
      </c>
      <c r="CW113" s="67" t="str">
        <f t="shared" si="53"/>
        <v/>
      </c>
      <c r="CX113" s="67" t="str">
        <f t="shared" si="54"/>
        <v/>
      </c>
      <c r="CY113" s="67" t="str">
        <f t="shared" si="55"/>
        <v/>
      </c>
      <c r="CZ113" s="67" t="str">
        <f t="shared" si="56"/>
        <v/>
      </c>
      <c r="DA113" s="67" t="str">
        <f t="shared" si="57"/>
        <v/>
      </c>
      <c r="DB113" s="67" t="str">
        <f t="shared" si="58"/>
        <v/>
      </c>
      <c r="DC113" s="67" t="str">
        <f t="shared" si="59"/>
        <v/>
      </c>
      <c r="DD113" s="67" t="str">
        <f t="shared" si="60"/>
        <v/>
      </c>
      <c r="DE113" s="67" t="str">
        <f t="shared" si="61"/>
        <v/>
      </c>
      <c r="DF113" s="67" t="str">
        <f t="shared" si="46"/>
        <v/>
      </c>
      <c r="DG113" s="67" t="str">
        <f t="shared" si="35"/>
        <v/>
      </c>
      <c r="DH113" s="67" t="str">
        <f t="shared" si="35"/>
        <v/>
      </c>
      <c r="DI113" s="67" t="str">
        <f t="shared" si="35"/>
        <v/>
      </c>
      <c r="DJ113" s="67" t="str">
        <f t="shared" si="35"/>
        <v/>
      </c>
      <c r="DK113" s="67" t="str">
        <f t="shared" si="35"/>
        <v/>
      </c>
      <c r="DL113" s="67" t="str">
        <f t="shared" si="35"/>
        <v/>
      </c>
      <c r="DM113" s="67" t="str">
        <f t="shared" si="35"/>
        <v/>
      </c>
      <c r="DN113" s="67" t="str">
        <f t="shared" si="35"/>
        <v/>
      </c>
      <c r="DO113" s="67" t="str">
        <f t="shared" si="35"/>
        <v/>
      </c>
      <c r="DP113" s="67" t="str">
        <f t="shared" si="36"/>
        <v/>
      </c>
      <c r="DQ113" s="67" t="str">
        <f t="shared" si="37"/>
        <v/>
      </c>
      <c r="DR113" s="67"/>
      <c r="DS113" s="67"/>
      <c r="DT113" s="67"/>
      <c r="DU113" s="67"/>
      <c r="DV113" s="67"/>
      <c r="DW113" s="67"/>
      <c r="DX113" s="67"/>
      <c r="DY113" s="67"/>
      <c r="DZ113" s="67"/>
      <c r="EA113" s="67"/>
      <c r="EB113" s="67"/>
      <c r="EC113" s="67"/>
      <c r="ED113" s="67"/>
      <c r="EE113" s="67"/>
      <c r="EF113" s="67"/>
      <c r="EG113" s="67"/>
      <c r="EH113" s="67"/>
      <c r="EI113" s="67"/>
      <c r="EJ113" s="67"/>
      <c r="EK113" s="67"/>
      <c r="EL113" s="67"/>
      <c r="EM113" s="67"/>
      <c r="EN113" s="67"/>
      <c r="EO113" s="67"/>
      <c r="EP113" s="67"/>
      <c r="EQ113" s="67"/>
      <c r="ER113" s="67"/>
      <c r="ES113" s="67"/>
      <c r="ET113" s="67"/>
      <c r="EU113" s="67"/>
      <c r="EV113" s="67"/>
      <c r="EW113" s="67"/>
      <c r="EX113" s="67"/>
      <c r="EY113" s="67"/>
      <c r="EZ113" s="67"/>
      <c r="FA113" s="67"/>
      <c r="FB113" s="67"/>
      <c r="FC113" s="67"/>
      <c r="FD113" s="67"/>
      <c r="FE113" s="67"/>
      <c r="FF113" s="67"/>
      <c r="FG113" s="67"/>
      <c r="FH113" s="67"/>
      <c r="FI113" s="67"/>
      <c r="FJ113" s="67"/>
      <c r="FK113" s="67"/>
      <c r="FL113" s="67"/>
      <c r="FM113" s="67"/>
      <c r="FN113" s="67"/>
      <c r="FO113" s="67"/>
      <c r="FP113" s="67"/>
    </row>
    <row r="114" spans="1:172" s="380" customFormat="1" ht="16.5" hidden="1" customHeight="1" x14ac:dyDescent="0.2">
      <c r="A114" s="12"/>
      <c r="K114" s="380" t="str">
        <f>IF(OR(K112="-B",K112=""),"","-K")</f>
        <v/>
      </c>
      <c r="L114" s="380" t="str">
        <f t="shared" ref="L114:AH114" si="62">IF(OR(L112="-B",L112=""),"","-K")</f>
        <v/>
      </c>
      <c r="M114" s="380" t="str">
        <f t="shared" si="62"/>
        <v/>
      </c>
      <c r="N114" s="380" t="str">
        <f t="shared" si="62"/>
        <v/>
      </c>
      <c r="O114" s="380" t="str">
        <f t="shared" si="62"/>
        <v/>
      </c>
      <c r="P114" s="380" t="str">
        <f t="shared" si="62"/>
        <v/>
      </c>
      <c r="Q114" s="380" t="str">
        <f t="shared" si="62"/>
        <v/>
      </c>
      <c r="R114" s="380" t="str">
        <f t="shared" si="62"/>
        <v/>
      </c>
      <c r="S114" s="380" t="str">
        <f t="shared" si="62"/>
        <v/>
      </c>
      <c r="T114" s="380" t="str">
        <f t="shared" si="62"/>
        <v/>
      </c>
      <c r="U114" s="380" t="str">
        <f t="shared" si="62"/>
        <v/>
      </c>
      <c r="V114" s="380" t="str">
        <f t="shared" si="62"/>
        <v/>
      </c>
      <c r="W114" s="380" t="str">
        <f t="shared" si="62"/>
        <v/>
      </c>
      <c r="X114" s="380" t="str">
        <f t="shared" si="62"/>
        <v/>
      </c>
      <c r="Y114" s="380" t="str">
        <f t="shared" si="62"/>
        <v/>
      </c>
      <c r="Z114" s="380" t="str">
        <f t="shared" si="62"/>
        <v/>
      </c>
      <c r="AA114" s="380" t="str">
        <f t="shared" si="62"/>
        <v/>
      </c>
      <c r="AB114" s="380" t="str">
        <f t="shared" si="62"/>
        <v/>
      </c>
      <c r="AC114" s="380" t="str">
        <f t="shared" si="62"/>
        <v/>
      </c>
      <c r="AD114" s="380" t="str">
        <f t="shared" si="62"/>
        <v/>
      </c>
      <c r="AE114" s="380" t="str">
        <f t="shared" si="62"/>
        <v/>
      </c>
      <c r="AF114" s="380" t="str">
        <f t="shared" si="62"/>
        <v/>
      </c>
      <c r="AG114" s="380" t="str">
        <f t="shared" si="62"/>
        <v/>
      </c>
      <c r="AH114" s="380" t="str">
        <f t="shared" si="62"/>
        <v/>
      </c>
      <c r="AQ114" s="67"/>
      <c r="AR114" s="67"/>
      <c r="AS114" s="67"/>
      <c r="AT114" s="67"/>
      <c r="AU114" s="67"/>
      <c r="AV114" s="67"/>
      <c r="AW114" s="67"/>
      <c r="AX114" s="67"/>
      <c r="AY114" s="67"/>
      <c r="AZ114" s="67"/>
      <c r="BA114" s="67"/>
      <c r="BB114" s="220"/>
      <c r="BC114" s="220"/>
      <c r="BD114" s="220"/>
      <c r="BE114" s="220"/>
      <c r="BF114" s="220"/>
      <c r="BG114" s="67"/>
      <c r="BH114" s="67"/>
      <c r="BI114" s="67"/>
      <c r="BJ114" s="67"/>
      <c r="BK114" s="67"/>
      <c r="BL114" s="67"/>
      <c r="BM114" s="67"/>
      <c r="BN114" s="67"/>
      <c r="BO114" s="67"/>
      <c r="BP114" s="67"/>
      <c r="BQ114" s="67"/>
      <c r="BR114" s="67"/>
      <c r="BS114" s="67"/>
      <c r="BT114" s="67"/>
      <c r="BU114" s="67"/>
      <c r="BV114" s="67"/>
      <c r="BW114" s="67"/>
      <c r="BX114" s="67"/>
      <c r="BY114" s="67"/>
      <c r="BZ114" s="67"/>
      <c r="CA114" s="67"/>
      <c r="CB114" s="67"/>
      <c r="CC114" s="67"/>
      <c r="CD114" s="67"/>
      <c r="CE114" s="67"/>
      <c r="CF114" s="67"/>
      <c r="CG114" s="67"/>
      <c r="CH114" s="67"/>
      <c r="CI114" s="67">
        <v>57</v>
      </c>
      <c r="CJ114" s="26" t="s">
        <v>462</v>
      </c>
      <c r="CK114" s="120"/>
      <c r="CL114" s="120"/>
      <c r="CM114" s="120" t="str">
        <f t="shared" si="38"/>
        <v/>
      </c>
      <c r="CN114" s="120" t="s">
        <v>206</v>
      </c>
      <c r="CO114" s="120" t="str">
        <f t="shared" si="32"/>
        <v/>
      </c>
      <c r="CP114" s="120" t="str">
        <f t="shared" si="33"/>
        <v/>
      </c>
      <c r="CQ114" s="67" t="str">
        <f t="shared" si="47"/>
        <v/>
      </c>
      <c r="CR114" s="67" t="str">
        <f t="shared" si="48"/>
        <v/>
      </c>
      <c r="CS114" s="67" t="str">
        <f t="shared" si="49"/>
        <v/>
      </c>
      <c r="CT114" s="67" t="str">
        <f t="shared" si="50"/>
        <v/>
      </c>
      <c r="CU114" s="67" t="str">
        <f t="shared" si="51"/>
        <v/>
      </c>
      <c r="CV114" s="67" t="str">
        <f t="shared" si="52"/>
        <v/>
      </c>
      <c r="CW114" s="67" t="str">
        <f t="shared" si="53"/>
        <v/>
      </c>
      <c r="CX114" s="67" t="str">
        <f t="shared" si="54"/>
        <v/>
      </c>
      <c r="CY114" s="67" t="str">
        <f t="shared" si="55"/>
        <v/>
      </c>
      <c r="CZ114" s="67" t="str">
        <f t="shared" si="56"/>
        <v/>
      </c>
      <c r="DA114" s="67" t="str">
        <f t="shared" si="57"/>
        <v/>
      </c>
      <c r="DB114" s="67" t="str">
        <f t="shared" si="58"/>
        <v/>
      </c>
      <c r="DC114" s="67" t="str">
        <f t="shared" si="59"/>
        <v/>
      </c>
      <c r="DD114" s="67" t="str">
        <f t="shared" si="60"/>
        <v/>
      </c>
      <c r="DE114" s="67" t="str">
        <f t="shared" si="61"/>
        <v/>
      </c>
      <c r="DF114" s="67" t="str">
        <f t="shared" si="46"/>
        <v/>
      </c>
      <c r="DG114" s="67" t="str">
        <f t="shared" si="35"/>
        <v/>
      </c>
      <c r="DH114" s="67" t="str">
        <f t="shared" si="35"/>
        <v/>
      </c>
      <c r="DI114" s="67" t="str">
        <f t="shared" si="35"/>
        <v/>
      </c>
      <c r="DJ114" s="67" t="str">
        <f t="shared" si="35"/>
        <v/>
      </c>
      <c r="DK114" s="67" t="str">
        <f t="shared" si="35"/>
        <v/>
      </c>
      <c r="DL114" s="67" t="str">
        <f t="shared" si="35"/>
        <v/>
      </c>
      <c r="DM114" s="67" t="str">
        <f t="shared" si="35"/>
        <v/>
      </c>
      <c r="DN114" s="67" t="str">
        <f t="shared" si="35"/>
        <v/>
      </c>
      <c r="DO114" s="67" t="str">
        <f t="shared" si="35"/>
        <v/>
      </c>
      <c r="DP114" s="67" t="str">
        <f t="shared" si="36"/>
        <v/>
      </c>
      <c r="DQ114" s="67" t="str">
        <f t="shared" si="37"/>
        <v/>
      </c>
      <c r="DR114" s="67"/>
      <c r="DS114" s="67"/>
      <c r="DT114" s="67"/>
      <c r="DU114" s="67"/>
      <c r="DV114" s="67"/>
      <c r="DW114" s="67"/>
      <c r="DX114" s="67"/>
      <c r="DY114" s="67"/>
      <c r="DZ114" s="67"/>
      <c r="EA114" s="67"/>
      <c r="EB114" s="67"/>
      <c r="EC114" s="67"/>
      <c r="ED114" s="67"/>
      <c r="EE114" s="67"/>
      <c r="EF114" s="67"/>
      <c r="EG114" s="67"/>
      <c r="EH114" s="67"/>
      <c r="EI114" s="67"/>
      <c r="EJ114" s="67"/>
      <c r="EK114" s="67"/>
      <c r="EL114" s="67"/>
      <c r="EM114" s="67"/>
      <c r="EN114" s="67"/>
      <c r="EO114" s="67"/>
      <c r="EP114" s="67"/>
      <c r="EQ114" s="67"/>
      <c r="ER114" s="67"/>
      <c r="ES114" s="67"/>
      <c r="ET114" s="67"/>
      <c r="EU114" s="67"/>
      <c r="EV114" s="67"/>
      <c r="EW114" s="67"/>
      <c r="EX114" s="67"/>
      <c r="EY114" s="67"/>
      <c r="EZ114" s="67"/>
      <c r="FA114" s="67"/>
      <c r="FB114" s="67"/>
      <c r="FC114" s="67"/>
      <c r="FD114" s="67"/>
      <c r="FE114" s="67"/>
      <c r="FF114" s="67"/>
      <c r="FG114" s="67"/>
      <c r="FH114" s="67"/>
      <c r="FI114" s="67"/>
      <c r="FJ114" s="67"/>
      <c r="FK114" s="67"/>
      <c r="FL114" s="67"/>
      <c r="FM114" s="67"/>
      <c r="FN114" s="67"/>
      <c r="FO114" s="67"/>
      <c r="FP114" s="67"/>
    </row>
    <row r="115" spans="1:172" s="380" customFormat="1" hidden="1" x14ac:dyDescent="0.2">
      <c r="K115" s="389"/>
      <c r="L115" s="389"/>
      <c r="M115" s="389"/>
      <c r="N115" s="389"/>
      <c r="O115" s="389"/>
      <c r="P115" s="389"/>
      <c r="Q115" s="389"/>
      <c r="R115" s="389"/>
      <c r="S115" s="389"/>
      <c r="T115" s="389"/>
      <c r="U115" s="389"/>
      <c r="V115" s="389"/>
      <c r="W115" s="389"/>
      <c r="X115" s="389"/>
      <c r="Y115" s="389"/>
      <c r="Z115" s="389"/>
      <c r="AA115" s="389"/>
      <c r="AB115" s="389"/>
      <c r="AC115" s="389"/>
      <c r="AD115" s="389"/>
      <c r="AE115" s="389"/>
      <c r="AF115" s="389"/>
      <c r="AG115" s="389"/>
      <c r="AH115" s="389"/>
      <c r="AQ115" s="67"/>
      <c r="AR115" s="67"/>
      <c r="AS115" s="67"/>
      <c r="AT115" s="67"/>
      <c r="AU115" s="67"/>
      <c r="AV115" s="67"/>
      <c r="AW115" s="67"/>
      <c r="AX115" s="67"/>
      <c r="AY115" s="67"/>
      <c r="AZ115" s="67"/>
      <c r="BA115" s="67"/>
      <c r="BB115" s="220"/>
      <c r="BC115" s="220"/>
      <c r="BD115" s="220"/>
      <c r="BE115" s="220"/>
      <c r="BF115" s="220"/>
      <c r="BG115" s="67"/>
      <c r="BH115" s="67"/>
      <c r="BI115" s="67"/>
      <c r="BJ115" s="67"/>
      <c r="BK115" s="67"/>
      <c r="BL115" s="67"/>
      <c r="BM115" s="67"/>
      <c r="BN115" s="67"/>
      <c r="BO115" s="67"/>
      <c r="BP115" s="67"/>
      <c r="BQ115" s="67"/>
      <c r="BR115" s="67"/>
      <c r="BS115" s="67"/>
      <c r="BT115" s="67"/>
      <c r="BU115" s="67"/>
      <c r="BV115" s="67"/>
      <c r="BW115" s="67"/>
      <c r="BX115" s="67"/>
      <c r="BY115" s="67"/>
      <c r="BZ115" s="67"/>
      <c r="CA115" s="67"/>
      <c r="CB115" s="67"/>
      <c r="CC115" s="67"/>
      <c r="CD115" s="67"/>
      <c r="CE115" s="67"/>
      <c r="CF115" s="67"/>
      <c r="CG115" s="67"/>
      <c r="CH115" s="67"/>
      <c r="CI115" s="67">
        <v>58</v>
      </c>
      <c r="CJ115" s="26" t="s">
        <v>343</v>
      </c>
      <c r="CK115" s="120"/>
      <c r="CL115" s="120"/>
      <c r="CM115" s="120" t="str">
        <f t="shared" si="38"/>
        <v/>
      </c>
      <c r="CN115" s="120" t="s">
        <v>207</v>
      </c>
      <c r="CO115" s="120" t="str">
        <f t="shared" si="32"/>
        <v/>
      </c>
      <c r="CP115" s="120" t="str">
        <f t="shared" si="33"/>
        <v/>
      </c>
      <c r="CQ115" s="67" t="str">
        <f t="shared" si="47"/>
        <v/>
      </c>
      <c r="CR115" s="67" t="str">
        <f t="shared" si="48"/>
        <v/>
      </c>
      <c r="CS115" s="67" t="str">
        <f t="shared" si="49"/>
        <v/>
      </c>
      <c r="CT115" s="67" t="str">
        <f t="shared" si="50"/>
        <v/>
      </c>
      <c r="CU115" s="67" t="str">
        <f t="shared" si="51"/>
        <v/>
      </c>
      <c r="CV115" s="67" t="str">
        <f t="shared" si="52"/>
        <v/>
      </c>
      <c r="CW115" s="67" t="str">
        <f t="shared" si="53"/>
        <v/>
      </c>
      <c r="CX115" s="67" t="str">
        <f t="shared" si="54"/>
        <v/>
      </c>
      <c r="CY115" s="67" t="str">
        <f t="shared" si="55"/>
        <v/>
      </c>
      <c r="CZ115" s="67" t="str">
        <f t="shared" si="56"/>
        <v/>
      </c>
      <c r="DA115" s="67" t="str">
        <f t="shared" si="57"/>
        <v/>
      </c>
      <c r="DB115" s="67" t="str">
        <f t="shared" si="58"/>
        <v/>
      </c>
      <c r="DC115" s="67" t="str">
        <f t="shared" si="59"/>
        <v/>
      </c>
      <c r="DD115" s="67" t="str">
        <f t="shared" si="60"/>
        <v/>
      </c>
      <c r="DE115" s="67" t="str">
        <f t="shared" si="61"/>
        <v/>
      </c>
      <c r="DF115" s="67" t="str">
        <f t="shared" si="46"/>
        <v/>
      </c>
      <c r="DG115" s="67" t="str">
        <f t="shared" si="35"/>
        <v/>
      </c>
      <c r="DH115" s="67" t="str">
        <f t="shared" si="35"/>
        <v/>
      </c>
      <c r="DI115" s="67" t="str">
        <f t="shared" si="35"/>
        <v/>
      </c>
      <c r="DJ115" s="67" t="str">
        <f t="shared" si="35"/>
        <v/>
      </c>
      <c r="DK115" s="67" t="str">
        <f t="shared" si="35"/>
        <v/>
      </c>
      <c r="DL115" s="67" t="str">
        <f t="shared" si="35"/>
        <v/>
      </c>
      <c r="DM115" s="67" t="str">
        <f t="shared" si="35"/>
        <v/>
      </c>
      <c r="DN115" s="67" t="str">
        <f t="shared" si="35"/>
        <v/>
      </c>
      <c r="DO115" s="67" t="str">
        <f t="shared" si="35"/>
        <v/>
      </c>
      <c r="DP115" s="67" t="str">
        <f t="shared" si="36"/>
        <v/>
      </c>
      <c r="DQ115" s="67" t="str">
        <f t="shared" si="37"/>
        <v/>
      </c>
      <c r="DR115" s="67"/>
      <c r="DS115" s="67"/>
      <c r="DT115" s="67"/>
      <c r="DU115" s="67"/>
      <c r="DV115" s="67"/>
      <c r="DW115" s="67"/>
      <c r="DX115" s="67"/>
      <c r="DY115" s="67"/>
      <c r="DZ115" s="67"/>
      <c r="EA115" s="67"/>
      <c r="EB115" s="67"/>
      <c r="EC115" s="67"/>
      <c r="ED115" s="67"/>
      <c r="EE115" s="67"/>
      <c r="EF115" s="67"/>
      <c r="EG115" s="67"/>
      <c r="EH115" s="67"/>
      <c r="EI115" s="67"/>
      <c r="EJ115" s="67"/>
      <c r="EK115" s="67"/>
      <c r="EL115" s="67"/>
      <c r="EM115" s="67"/>
      <c r="EN115" s="67"/>
      <c r="EO115" s="67"/>
      <c r="EP115" s="67"/>
      <c r="EQ115" s="67"/>
      <c r="ER115" s="67"/>
      <c r="ES115" s="67"/>
      <c r="ET115" s="67"/>
      <c r="EU115" s="67"/>
      <c r="EV115" s="67"/>
      <c r="EW115" s="67"/>
      <c r="EX115" s="67"/>
      <c r="EY115" s="67"/>
      <c r="EZ115" s="67"/>
      <c r="FA115" s="67"/>
      <c r="FB115" s="67"/>
      <c r="FC115" s="67"/>
      <c r="FD115" s="67"/>
      <c r="FE115" s="67"/>
      <c r="FF115" s="67"/>
      <c r="FG115" s="67"/>
      <c r="FH115" s="67"/>
      <c r="FI115" s="67"/>
      <c r="FJ115" s="67"/>
      <c r="FK115" s="67"/>
      <c r="FL115" s="67"/>
      <c r="FM115" s="67"/>
      <c r="FN115" s="67"/>
      <c r="FO115" s="67"/>
      <c r="FP115" s="67"/>
    </row>
    <row r="116" spans="1:172" s="380" customFormat="1" ht="13.5" hidden="1" customHeight="1" x14ac:dyDescent="0.2">
      <c r="K116" s="389"/>
      <c r="L116" s="389"/>
      <c r="M116" s="389"/>
      <c r="N116" s="389"/>
      <c r="O116" s="389"/>
      <c r="P116" s="389"/>
      <c r="Q116" s="389"/>
      <c r="R116" s="389"/>
      <c r="S116" s="389"/>
      <c r="T116" s="389"/>
      <c r="U116" s="389"/>
      <c r="V116" s="389"/>
      <c r="W116" s="389"/>
      <c r="X116" s="389"/>
      <c r="Y116" s="389"/>
      <c r="Z116" s="389"/>
      <c r="AA116" s="389"/>
      <c r="AB116" s="389"/>
      <c r="AC116" s="389"/>
      <c r="AD116" s="389"/>
      <c r="AE116" s="389"/>
      <c r="AF116" s="389"/>
      <c r="AG116" s="389"/>
      <c r="AH116" s="389"/>
      <c r="AQ116" s="67"/>
      <c r="AR116" s="67"/>
      <c r="AS116" s="67"/>
      <c r="AT116" s="67"/>
      <c r="AU116" s="67"/>
      <c r="AV116" s="67"/>
      <c r="AW116" s="67"/>
      <c r="AX116" s="67"/>
      <c r="AY116" s="67"/>
      <c r="AZ116" s="67"/>
      <c r="BA116" s="67"/>
      <c r="BB116" s="220"/>
      <c r="BC116" s="220"/>
      <c r="BD116" s="220"/>
      <c r="BE116" s="220"/>
      <c r="BF116" s="220"/>
      <c r="BG116" s="67"/>
      <c r="BH116" s="67"/>
      <c r="BI116" s="67"/>
      <c r="BJ116" s="67"/>
      <c r="BK116" s="67"/>
      <c r="BL116" s="67"/>
      <c r="BM116" s="67"/>
      <c r="BN116" s="67"/>
      <c r="BO116" s="67"/>
      <c r="BP116" s="67"/>
      <c r="BQ116" s="67"/>
      <c r="BR116" s="67"/>
      <c r="BS116" s="67"/>
      <c r="BT116" s="67"/>
      <c r="BU116" s="67"/>
      <c r="BV116" s="67"/>
      <c r="BW116" s="67"/>
      <c r="BX116" s="67"/>
      <c r="BY116" s="67"/>
      <c r="BZ116" s="67"/>
      <c r="CA116" s="67"/>
      <c r="CB116" s="67"/>
      <c r="CC116" s="67"/>
      <c r="CD116" s="67"/>
      <c r="CE116" s="67"/>
      <c r="CF116" s="67"/>
      <c r="CG116" s="67"/>
      <c r="CH116" s="67"/>
      <c r="CI116" s="67">
        <v>59</v>
      </c>
      <c r="CJ116" s="26" t="s">
        <v>454</v>
      </c>
      <c r="CK116" s="120"/>
      <c r="CL116" s="120"/>
      <c r="CM116" s="120" t="str">
        <f t="shared" si="38"/>
        <v/>
      </c>
      <c r="CN116" s="120" t="s">
        <v>780</v>
      </c>
      <c r="CO116" s="120" t="str">
        <f t="shared" si="32"/>
        <v/>
      </c>
      <c r="CP116" s="120" t="str">
        <f t="shared" si="33"/>
        <v/>
      </c>
      <c r="CQ116" s="67" t="str">
        <f t="shared" si="47"/>
        <v/>
      </c>
      <c r="CR116" s="67" t="str">
        <f t="shared" si="48"/>
        <v/>
      </c>
      <c r="CS116" s="67" t="str">
        <f t="shared" si="49"/>
        <v/>
      </c>
      <c r="CT116" s="67" t="str">
        <f t="shared" si="50"/>
        <v/>
      </c>
      <c r="CU116" s="67" t="str">
        <f t="shared" si="51"/>
        <v/>
      </c>
      <c r="CV116" s="67" t="str">
        <f t="shared" si="52"/>
        <v/>
      </c>
      <c r="CW116" s="67" t="str">
        <f t="shared" si="53"/>
        <v/>
      </c>
      <c r="CX116" s="67" t="str">
        <f t="shared" si="54"/>
        <v/>
      </c>
      <c r="CY116" s="67" t="str">
        <f t="shared" si="55"/>
        <v/>
      </c>
      <c r="CZ116" s="67" t="str">
        <f t="shared" si="56"/>
        <v/>
      </c>
      <c r="DA116" s="67" t="str">
        <f t="shared" si="57"/>
        <v/>
      </c>
      <c r="DB116" s="67" t="str">
        <f t="shared" si="58"/>
        <v/>
      </c>
      <c r="DC116" s="67" t="str">
        <f t="shared" si="59"/>
        <v/>
      </c>
      <c r="DD116" s="67" t="str">
        <f t="shared" si="60"/>
        <v/>
      </c>
      <c r="DE116" s="67" t="str">
        <f t="shared" si="61"/>
        <v/>
      </c>
      <c r="DF116" s="67" t="str">
        <f t="shared" si="46"/>
        <v/>
      </c>
      <c r="DG116" s="67" t="str">
        <f t="shared" si="35"/>
        <v/>
      </c>
      <c r="DH116" s="67" t="str">
        <f t="shared" si="35"/>
        <v/>
      </c>
      <c r="DI116" s="67" t="str">
        <f t="shared" si="35"/>
        <v/>
      </c>
      <c r="DJ116" s="67" t="str">
        <f t="shared" si="35"/>
        <v/>
      </c>
      <c r="DK116" s="67" t="str">
        <f t="shared" si="35"/>
        <v/>
      </c>
      <c r="DL116" s="67" t="str">
        <f t="shared" si="35"/>
        <v/>
      </c>
      <c r="DM116" s="67" t="str">
        <f t="shared" si="35"/>
        <v/>
      </c>
      <c r="DN116" s="67" t="str">
        <f t="shared" si="35"/>
        <v/>
      </c>
      <c r="DO116" s="67" t="str">
        <f t="shared" si="35"/>
        <v/>
      </c>
      <c r="DP116" s="67" t="str">
        <f t="shared" si="36"/>
        <v/>
      </c>
      <c r="DQ116" s="67" t="str">
        <f t="shared" si="37"/>
        <v/>
      </c>
      <c r="DR116" s="67"/>
      <c r="DS116" s="67"/>
      <c r="DT116" s="67"/>
      <c r="DU116" s="67"/>
      <c r="DV116" s="67"/>
      <c r="DW116" s="67"/>
      <c r="DX116" s="67"/>
      <c r="DY116" s="67"/>
      <c r="DZ116" s="67"/>
      <c r="EA116" s="67"/>
      <c r="EB116" s="67"/>
      <c r="EC116" s="67"/>
      <c r="ED116" s="67"/>
      <c r="EE116" s="67"/>
      <c r="EF116" s="67"/>
      <c r="EG116" s="67"/>
      <c r="EH116" s="67"/>
      <c r="EI116" s="67"/>
      <c r="EJ116" s="67"/>
      <c r="EK116" s="67"/>
      <c r="EL116" s="67"/>
      <c r="EM116" s="67"/>
      <c r="EN116" s="67"/>
      <c r="EO116" s="67"/>
      <c r="EP116" s="67"/>
      <c r="EQ116" s="67"/>
      <c r="ER116" s="67"/>
      <c r="ES116" s="67"/>
      <c r="ET116" s="67"/>
      <c r="EU116" s="67"/>
      <c r="EV116" s="67"/>
      <c r="EW116" s="67"/>
      <c r="EX116" s="67"/>
      <c r="EY116" s="67"/>
      <c r="EZ116" s="67"/>
      <c r="FA116" s="67"/>
      <c r="FB116" s="67"/>
      <c r="FC116" s="67"/>
      <c r="FD116" s="67"/>
      <c r="FE116" s="67"/>
      <c r="FF116" s="67"/>
      <c r="FG116" s="67"/>
      <c r="FH116" s="67"/>
      <c r="FI116" s="67"/>
      <c r="FJ116" s="67"/>
      <c r="FK116" s="67"/>
      <c r="FL116" s="67"/>
      <c r="FM116" s="67"/>
      <c r="FN116" s="67"/>
      <c r="FO116" s="67"/>
      <c r="FP116" s="67"/>
    </row>
    <row r="117" spans="1:172" s="380" customFormat="1" ht="13.5" hidden="1" customHeight="1" x14ac:dyDescent="0.2">
      <c r="K117" s="389"/>
      <c r="L117" s="389"/>
      <c r="M117" s="389"/>
      <c r="N117" s="389"/>
      <c r="O117" s="389"/>
      <c r="P117" s="389"/>
      <c r="Q117" s="389"/>
      <c r="R117" s="389"/>
      <c r="S117" s="389"/>
      <c r="T117" s="389"/>
      <c r="U117" s="389"/>
      <c r="V117" s="389"/>
      <c r="W117" s="389"/>
      <c r="X117" s="389"/>
      <c r="Y117" s="389"/>
      <c r="Z117" s="389"/>
      <c r="AA117" s="389"/>
      <c r="AB117" s="389"/>
      <c r="AC117" s="389"/>
      <c r="AD117" s="389"/>
      <c r="AE117" s="389"/>
      <c r="AF117" s="389"/>
      <c r="AG117" s="389"/>
      <c r="AH117" s="389"/>
      <c r="AQ117" s="67"/>
      <c r="AR117" s="67"/>
      <c r="AS117" s="67"/>
      <c r="AT117" s="67"/>
      <c r="AU117" s="67"/>
      <c r="AV117" s="67"/>
      <c r="AW117" s="67"/>
      <c r="AX117" s="67"/>
      <c r="AY117" s="67"/>
      <c r="AZ117" s="67"/>
      <c r="BA117" s="67"/>
      <c r="BB117" s="220"/>
      <c r="BC117" s="220"/>
      <c r="BD117" s="220"/>
      <c r="BE117" s="220"/>
      <c r="BF117" s="220"/>
      <c r="BG117" s="67"/>
      <c r="BH117" s="67"/>
      <c r="BI117" s="67"/>
      <c r="BJ117" s="67"/>
      <c r="BK117" s="67"/>
      <c r="BL117" s="67"/>
      <c r="BM117" s="67"/>
      <c r="BN117" s="67"/>
      <c r="BO117" s="67"/>
      <c r="BP117" s="67"/>
      <c r="BQ117" s="67"/>
      <c r="BR117" s="67"/>
      <c r="BS117" s="67"/>
      <c r="BT117" s="67"/>
      <c r="BU117" s="67"/>
      <c r="BV117" s="67"/>
      <c r="BW117" s="67"/>
      <c r="BX117" s="67"/>
      <c r="BY117" s="67"/>
      <c r="BZ117" s="67"/>
      <c r="CA117" s="67"/>
      <c r="CB117" s="67"/>
      <c r="CC117" s="67"/>
      <c r="CD117" s="67"/>
      <c r="CE117" s="67"/>
      <c r="CF117" s="67"/>
      <c r="CG117" s="67"/>
      <c r="CH117" s="67"/>
      <c r="CI117" s="67">
        <v>60</v>
      </c>
      <c r="CJ117" s="26" t="s">
        <v>463</v>
      </c>
      <c r="CK117" s="120"/>
      <c r="CL117" s="120"/>
      <c r="CM117" s="120" t="str">
        <f t="shared" si="38"/>
        <v/>
      </c>
      <c r="CN117" s="120" t="s">
        <v>792</v>
      </c>
      <c r="CO117" s="120" t="str">
        <f t="shared" si="32"/>
        <v/>
      </c>
      <c r="CP117" s="120" t="str">
        <f t="shared" si="33"/>
        <v/>
      </c>
      <c r="CQ117" s="67" t="str">
        <f t="shared" si="47"/>
        <v/>
      </c>
      <c r="CR117" s="67" t="str">
        <f t="shared" si="48"/>
        <v/>
      </c>
      <c r="CS117" s="67" t="str">
        <f t="shared" si="49"/>
        <v/>
      </c>
      <c r="CT117" s="67" t="str">
        <f t="shared" si="50"/>
        <v/>
      </c>
      <c r="CU117" s="67" t="str">
        <f t="shared" si="51"/>
        <v/>
      </c>
      <c r="CV117" s="67" t="str">
        <f t="shared" si="52"/>
        <v/>
      </c>
      <c r="CW117" s="67" t="str">
        <f t="shared" si="53"/>
        <v/>
      </c>
      <c r="CX117" s="67" t="str">
        <f t="shared" si="54"/>
        <v/>
      </c>
      <c r="CY117" s="67" t="str">
        <f t="shared" si="55"/>
        <v/>
      </c>
      <c r="CZ117" s="67" t="str">
        <f t="shared" si="56"/>
        <v/>
      </c>
      <c r="DA117" s="67" t="str">
        <f t="shared" si="57"/>
        <v/>
      </c>
      <c r="DB117" s="67" t="str">
        <f t="shared" si="58"/>
        <v/>
      </c>
      <c r="DC117" s="67" t="str">
        <f t="shared" si="59"/>
        <v/>
      </c>
      <c r="DD117" s="67" t="str">
        <f t="shared" si="60"/>
        <v/>
      </c>
      <c r="DE117" s="67" t="str">
        <f t="shared" si="61"/>
        <v/>
      </c>
      <c r="DF117" s="67" t="str">
        <f t="shared" si="46"/>
        <v/>
      </c>
      <c r="DG117" s="67" t="str">
        <f t="shared" si="35"/>
        <v/>
      </c>
      <c r="DH117" s="67" t="str">
        <f t="shared" si="35"/>
        <v/>
      </c>
      <c r="DI117" s="67" t="str">
        <f t="shared" si="35"/>
        <v/>
      </c>
      <c r="DJ117" s="67" t="str">
        <f t="shared" si="35"/>
        <v/>
      </c>
      <c r="DK117" s="67" t="str">
        <f t="shared" si="35"/>
        <v/>
      </c>
      <c r="DL117" s="67" t="str">
        <f t="shared" si="35"/>
        <v/>
      </c>
      <c r="DM117" s="67" t="str">
        <f t="shared" si="35"/>
        <v/>
      </c>
      <c r="DN117" s="67" t="str">
        <f t="shared" si="35"/>
        <v/>
      </c>
      <c r="DO117" s="67" t="str">
        <f t="shared" si="35"/>
        <v/>
      </c>
      <c r="DP117" s="67" t="str">
        <f t="shared" si="36"/>
        <v/>
      </c>
      <c r="DQ117" s="67" t="str">
        <f t="shared" si="37"/>
        <v/>
      </c>
      <c r="DR117" s="67"/>
      <c r="DS117" s="67"/>
      <c r="DT117" s="67"/>
      <c r="DU117" s="67"/>
      <c r="DV117" s="67"/>
      <c r="DW117" s="67"/>
      <c r="DX117" s="67"/>
      <c r="DY117" s="67"/>
      <c r="DZ117" s="67"/>
      <c r="EA117" s="67"/>
      <c r="EB117" s="67"/>
      <c r="EC117" s="67"/>
      <c r="ED117" s="67"/>
      <c r="EE117" s="67"/>
      <c r="EF117" s="67"/>
      <c r="EG117" s="67"/>
      <c r="EH117" s="67"/>
      <c r="EI117" s="67"/>
      <c r="EJ117" s="67"/>
      <c r="EK117" s="67"/>
      <c r="EL117" s="67"/>
      <c r="EM117" s="67"/>
      <c r="EN117" s="67"/>
      <c r="EO117" s="67"/>
      <c r="EP117" s="67"/>
      <c r="EQ117" s="67"/>
      <c r="ER117" s="67"/>
      <c r="ES117" s="67"/>
      <c r="ET117" s="67"/>
      <c r="EU117" s="67"/>
      <c r="EV117" s="67"/>
      <c r="EW117" s="67"/>
      <c r="EX117" s="67"/>
      <c r="EY117" s="67"/>
      <c r="EZ117" s="67"/>
      <c r="FA117" s="67"/>
      <c r="FB117" s="67"/>
      <c r="FC117" s="67"/>
      <c r="FD117" s="67"/>
      <c r="FE117" s="67"/>
      <c r="FF117" s="67"/>
      <c r="FG117" s="67"/>
      <c r="FH117" s="67"/>
      <c r="FI117" s="67"/>
      <c r="FJ117" s="67"/>
      <c r="FK117" s="67"/>
      <c r="FL117" s="67"/>
      <c r="FM117" s="67"/>
      <c r="FN117" s="67"/>
      <c r="FO117" s="67"/>
      <c r="FP117" s="67"/>
    </row>
    <row r="118" spans="1:172" s="380" customFormat="1" ht="12" hidden="1" customHeight="1" x14ac:dyDescent="0.2">
      <c r="K118" s="389" t="str">
        <f>IF(K34&lt;&gt;"","SY70M-78-2A-"&amp;K34,"")</f>
        <v/>
      </c>
      <c r="L118" s="389" t="str">
        <f t="shared" ref="L118:AH118" si="63">IF(L34&lt;&gt;"","SY70M-78-2A-"&amp;L34,"")</f>
        <v/>
      </c>
      <c r="M118" s="389" t="str">
        <f t="shared" si="63"/>
        <v/>
      </c>
      <c r="N118" s="389" t="str">
        <f t="shared" si="63"/>
        <v/>
      </c>
      <c r="O118" s="389" t="str">
        <f t="shared" si="63"/>
        <v/>
      </c>
      <c r="P118" s="389" t="str">
        <f t="shared" si="63"/>
        <v/>
      </c>
      <c r="Q118" s="389" t="str">
        <f t="shared" si="63"/>
        <v/>
      </c>
      <c r="R118" s="389" t="str">
        <f t="shared" si="63"/>
        <v/>
      </c>
      <c r="S118" s="389" t="str">
        <f t="shared" si="63"/>
        <v/>
      </c>
      <c r="T118" s="389" t="str">
        <f t="shared" si="63"/>
        <v/>
      </c>
      <c r="U118" s="389" t="str">
        <f t="shared" si="63"/>
        <v/>
      </c>
      <c r="V118" s="389" t="str">
        <f t="shared" si="63"/>
        <v/>
      </c>
      <c r="W118" s="389" t="str">
        <f t="shared" si="63"/>
        <v/>
      </c>
      <c r="X118" s="389" t="str">
        <f t="shared" si="63"/>
        <v/>
      </c>
      <c r="Y118" s="389" t="str">
        <f t="shared" si="63"/>
        <v/>
      </c>
      <c r="Z118" s="389" t="str">
        <f t="shared" si="63"/>
        <v/>
      </c>
      <c r="AA118" s="389" t="str">
        <f t="shared" si="63"/>
        <v/>
      </c>
      <c r="AB118" s="389" t="str">
        <f t="shared" si="63"/>
        <v/>
      </c>
      <c r="AC118" s="389" t="str">
        <f t="shared" si="63"/>
        <v/>
      </c>
      <c r="AD118" s="389" t="str">
        <f t="shared" si="63"/>
        <v/>
      </c>
      <c r="AE118" s="389" t="str">
        <f t="shared" si="63"/>
        <v/>
      </c>
      <c r="AF118" s="389" t="str">
        <f t="shared" si="63"/>
        <v/>
      </c>
      <c r="AG118" s="389" t="str">
        <f t="shared" si="63"/>
        <v/>
      </c>
      <c r="AH118" s="389" t="str">
        <f t="shared" si="63"/>
        <v/>
      </c>
      <c r="AQ118" s="67"/>
      <c r="AR118" s="67"/>
      <c r="AS118" s="67"/>
      <c r="AT118" s="67"/>
      <c r="AU118" s="67"/>
      <c r="AV118" s="67"/>
      <c r="AW118" s="67"/>
      <c r="AX118" s="67"/>
      <c r="AY118" s="67"/>
      <c r="AZ118" s="67"/>
      <c r="BA118" s="67"/>
      <c r="BB118" s="220"/>
      <c r="BC118" s="220"/>
      <c r="BD118" s="220"/>
      <c r="BE118" s="220"/>
      <c r="BF118" s="220"/>
      <c r="BG118" s="67"/>
      <c r="BH118" s="67"/>
      <c r="BI118" s="67"/>
      <c r="BJ118" s="67"/>
      <c r="BK118" s="67"/>
      <c r="BL118" s="67"/>
      <c r="BM118" s="67"/>
      <c r="BN118" s="67"/>
      <c r="BO118" s="67"/>
      <c r="BP118" s="67"/>
      <c r="BQ118" s="67"/>
      <c r="BR118" s="67"/>
      <c r="BS118" s="67"/>
      <c r="BT118" s="67"/>
      <c r="BU118" s="67"/>
      <c r="BV118" s="67"/>
      <c r="BW118" s="67"/>
      <c r="BX118" s="67"/>
      <c r="BY118" s="67"/>
      <c r="BZ118" s="67"/>
      <c r="CA118" s="67"/>
      <c r="CB118" s="67"/>
      <c r="CC118" s="67"/>
      <c r="CD118" s="67"/>
      <c r="CE118" s="67"/>
      <c r="CF118" s="67"/>
      <c r="CG118" s="67"/>
      <c r="CH118" s="67"/>
      <c r="CI118" s="67">
        <v>61</v>
      </c>
      <c r="CJ118" s="26" t="s">
        <v>735</v>
      </c>
      <c r="CK118" s="120"/>
      <c r="CL118" s="120"/>
      <c r="CM118" s="120" t="str">
        <f t="shared" si="38"/>
        <v/>
      </c>
      <c r="CN118" s="120" t="s">
        <v>793</v>
      </c>
      <c r="CO118" s="120" t="str">
        <f t="shared" si="32"/>
        <v/>
      </c>
      <c r="CP118" s="120" t="str">
        <f t="shared" si="33"/>
        <v/>
      </c>
      <c r="CQ118" s="67" t="str">
        <f t="shared" si="47"/>
        <v/>
      </c>
      <c r="CR118" s="67" t="str">
        <f t="shared" si="48"/>
        <v/>
      </c>
      <c r="CS118" s="67" t="str">
        <f t="shared" si="49"/>
        <v/>
      </c>
      <c r="CT118" s="67" t="str">
        <f t="shared" si="50"/>
        <v/>
      </c>
      <c r="CU118" s="67" t="str">
        <f t="shared" si="51"/>
        <v/>
      </c>
      <c r="CV118" s="67" t="str">
        <f t="shared" si="52"/>
        <v/>
      </c>
      <c r="CW118" s="67" t="str">
        <f t="shared" si="53"/>
        <v/>
      </c>
      <c r="CX118" s="67" t="str">
        <f t="shared" si="54"/>
        <v/>
      </c>
      <c r="CY118" s="67" t="str">
        <f t="shared" si="55"/>
        <v/>
      </c>
      <c r="CZ118" s="67" t="str">
        <f t="shared" si="56"/>
        <v/>
      </c>
      <c r="DA118" s="67" t="str">
        <f t="shared" si="57"/>
        <v/>
      </c>
      <c r="DB118" s="67" t="str">
        <f t="shared" si="58"/>
        <v/>
      </c>
      <c r="DC118" s="67" t="str">
        <f t="shared" si="59"/>
        <v/>
      </c>
      <c r="DD118" s="67" t="str">
        <f t="shared" si="60"/>
        <v/>
      </c>
      <c r="DE118" s="67" t="str">
        <f t="shared" si="61"/>
        <v/>
      </c>
      <c r="DF118" s="67" t="str">
        <f t="shared" si="46"/>
        <v/>
      </c>
      <c r="DG118" s="67" t="str">
        <f t="shared" si="35"/>
        <v/>
      </c>
      <c r="DH118" s="67" t="str">
        <f t="shared" si="35"/>
        <v/>
      </c>
      <c r="DI118" s="67" t="str">
        <f t="shared" si="35"/>
        <v/>
      </c>
      <c r="DJ118" s="67" t="str">
        <f t="shared" si="35"/>
        <v/>
      </c>
      <c r="DK118" s="67" t="str">
        <f t="shared" si="35"/>
        <v/>
      </c>
      <c r="DL118" s="67" t="str">
        <f t="shared" si="35"/>
        <v/>
      </c>
      <c r="DM118" s="67" t="str">
        <f t="shared" si="35"/>
        <v/>
      </c>
      <c r="DN118" s="67" t="str">
        <f t="shared" si="35"/>
        <v/>
      </c>
      <c r="DO118" s="67" t="str">
        <f t="shared" si="35"/>
        <v/>
      </c>
      <c r="DP118" s="67" t="str">
        <f t="shared" si="36"/>
        <v/>
      </c>
      <c r="DQ118" s="67" t="str">
        <f t="shared" si="37"/>
        <v/>
      </c>
      <c r="DR118" s="67"/>
      <c r="DS118" s="67"/>
      <c r="DT118" s="67"/>
      <c r="DU118" s="67"/>
      <c r="DV118" s="67"/>
      <c r="DW118" s="67"/>
      <c r="DX118" s="67"/>
      <c r="DY118" s="67"/>
      <c r="DZ118" s="67"/>
      <c r="EA118" s="67"/>
      <c r="EB118" s="67"/>
      <c r="EC118" s="67"/>
      <c r="ED118" s="67"/>
      <c r="EE118" s="67"/>
      <c r="EF118" s="67"/>
      <c r="EG118" s="67"/>
      <c r="EH118" s="67"/>
      <c r="EI118" s="67"/>
      <c r="EJ118" s="67"/>
      <c r="EK118" s="67"/>
      <c r="EL118" s="67"/>
      <c r="EM118" s="67"/>
      <c r="EN118" s="67"/>
      <c r="EO118" s="67"/>
      <c r="EP118" s="67"/>
      <c r="EQ118" s="67"/>
      <c r="ER118" s="67"/>
      <c r="ES118" s="67"/>
      <c r="ET118" s="67"/>
      <c r="EU118" s="67"/>
      <c r="EV118" s="67"/>
      <c r="EW118" s="67"/>
      <c r="EX118" s="67"/>
      <c r="EY118" s="67"/>
      <c r="EZ118" s="67"/>
      <c r="FA118" s="67"/>
      <c r="FB118" s="67"/>
      <c r="FC118" s="67"/>
      <c r="FD118" s="67"/>
      <c r="FE118" s="67"/>
      <c r="FF118" s="67"/>
      <c r="FG118" s="67"/>
      <c r="FH118" s="67"/>
      <c r="FI118" s="67"/>
      <c r="FJ118" s="67"/>
      <c r="FK118" s="67"/>
      <c r="FL118" s="67"/>
      <c r="FM118" s="67"/>
      <c r="FN118" s="67"/>
      <c r="FO118" s="67"/>
      <c r="FP118" s="67"/>
    </row>
    <row r="119" spans="1:172" s="380" customFormat="1" ht="10.5" hidden="1" customHeight="1" x14ac:dyDescent="0.2">
      <c r="K119" s="389" t="str">
        <f>IF(K37&lt;&gt;"","SY70M-79-2A-"&amp;K37,"")</f>
        <v/>
      </c>
      <c r="L119" s="389" t="str">
        <f t="shared" ref="L119:AH119" si="64">IF(L37&lt;&gt;"","SY70M-79-2A-"&amp;L37,"")</f>
        <v/>
      </c>
      <c r="M119" s="389" t="str">
        <f t="shared" si="64"/>
        <v/>
      </c>
      <c r="N119" s="389" t="str">
        <f t="shared" si="64"/>
        <v/>
      </c>
      <c r="O119" s="389" t="str">
        <f t="shared" si="64"/>
        <v/>
      </c>
      <c r="P119" s="389" t="str">
        <f t="shared" si="64"/>
        <v/>
      </c>
      <c r="Q119" s="389" t="str">
        <f t="shared" si="64"/>
        <v/>
      </c>
      <c r="R119" s="389" t="str">
        <f t="shared" si="64"/>
        <v/>
      </c>
      <c r="S119" s="389" t="str">
        <f t="shared" si="64"/>
        <v/>
      </c>
      <c r="T119" s="389" t="str">
        <f t="shared" si="64"/>
        <v/>
      </c>
      <c r="U119" s="389" t="str">
        <f t="shared" si="64"/>
        <v/>
      </c>
      <c r="V119" s="389" t="str">
        <f t="shared" si="64"/>
        <v/>
      </c>
      <c r="W119" s="389" t="str">
        <f t="shared" si="64"/>
        <v/>
      </c>
      <c r="X119" s="389" t="str">
        <f t="shared" si="64"/>
        <v/>
      </c>
      <c r="Y119" s="389" t="str">
        <f t="shared" si="64"/>
        <v/>
      </c>
      <c r="Z119" s="389" t="str">
        <f t="shared" si="64"/>
        <v/>
      </c>
      <c r="AA119" s="389" t="str">
        <f t="shared" si="64"/>
        <v/>
      </c>
      <c r="AB119" s="389" t="str">
        <f t="shared" si="64"/>
        <v/>
      </c>
      <c r="AC119" s="389" t="str">
        <f t="shared" si="64"/>
        <v/>
      </c>
      <c r="AD119" s="389" t="str">
        <f t="shared" si="64"/>
        <v/>
      </c>
      <c r="AE119" s="389" t="str">
        <f t="shared" si="64"/>
        <v/>
      </c>
      <c r="AF119" s="389" t="str">
        <f t="shared" si="64"/>
        <v/>
      </c>
      <c r="AG119" s="389" t="str">
        <f t="shared" si="64"/>
        <v/>
      </c>
      <c r="AH119" s="389" t="str">
        <f t="shared" si="64"/>
        <v/>
      </c>
      <c r="AQ119" s="67"/>
      <c r="AR119" s="67"/>
      <c r="AS119" s="67"/>
      <c r="AT119" s="67"/>
      <c r="AU119" s="67"/>
      <c r="AV119" s="67"/>
      <c r="AW119" s="67"/>
      <c r="AX119" s="67"/>
      <c r="AY119" s="67"/>
      <c r="AZ119" s="67"/>
      <c r="BA119" s="67"/>
      <c r="BB119" s="220"/>
      <c r="BC119" s="220"/>
      <c r="BD119" s="220"/>
      <c r="BE119" s="220"/>
      <c r="BF119" s="220"/>
      <c r="BG119" s="67"/>
      <c r="BH119" s="67"/>
      <c r="BI119" s="67"/>
      <c r="BJ119" s="67"/>
      <c r="BK119" s="67"/>
      <c r="BL119" s="67"/>
      <c r="BM119" s="67"/>
      <c r="BN119" s="67"/>
      <c r="BO119" s="67"/>
      <c r="BP119" s="67"/>
      <c r="BQ119" s="67"/>
      <c r="BR119" s="67"/>
      <c r="BS119" s="67"/>
      <c r="BT119" s="67"/>
      <c r="BU119" s="67"/>
      <c r="BV119" s="67"/>
      <c r="BW119" s="67"/>
      <c r="BX119" s="67"/>
      <c r="BY119" s="67"/>
      <c r="BZ119" s="67"/>
      <c r="CA119" s="67"/>
      <c r="CB119" s="67"/>
      <c r="CC119" s="67"/>
      <c r="CD119" s="67"/>
      <c r="CE119" s="67"/>
      <c r="CF119" s="67"/>
      <c r="CG119" s="67"/>
      <c r="CH119" s="67"/>
      <c r="CI119" s="67">
        <v>65</v>
      </c>
      <c r="CJ119" s="26" t="s">
        <v>794</v>
      </c>
      <c r="CK119" s="120"/>
      <c r="CL119" s="120"/>
      <c r="CM119" s="120" t="str">
        <f t="shared" si="38"/>
        <v/>
      </c>
      <c r="CN119" s="120" t="s">
        <v>795</v>
      </c>
      <c r="CO119" s="120" t="str">
        <f t="shared" si="32"/>
        <v/>
      </c>
      <c r="CP119" s="120" t="str">
        <f t="shared" si="33"/>
        <v/>
      </c>
      <c r="CQ119" s="67" t="str">
        <f t="shared" si="47"/>
        <v/>
      </c>
      <c r="CR119" s="67" t="str">
        <f t="shared" si="48"/>
        <v/>
      </c>
      <c r="CS119" s="67" t="str">
        <f t="shared" si="49"/>
        <v/>
      </c>
      <c r="CT119" s="67" t="str">
        <f t="shared" si="50"/>
        <v/>
      </c>
      <c r="CU119" s="67" t="str">
        <f t="shared" si="51"/>
        <v/>
      </c>
      <c r="CV119" s="67" t="str">
        <f t="shared" si="52"/>
        <v/>
      </c>
      <c r="CW119" s="67" t="str">
        <f t="shared" si="53"/>
        <v/>
      </c>
      <c r="CX119" s="67" t="str">
        <f t="shared" si="54"/>
        <v/>
      </c>
      <c r="CY119" s="67" t="str">
        <f t="shared" si="55"/>
        <v/>
      </c>
      <c r="CZ119" s="67" t="str">
        <f t="shared" si="56"/>
        <v/>
      </c>
      <c r="DA119" s="67" t="str">
        <f t="shared" si="57"/>
        <v/>
      </c>
      <c r="DB119" s="67" t="str">
        <f t="shared" si="58"/>
        <v/>
      </c>
      <c r="DC119" s="67" t="str">
        <f t="shared" si="59"/>
        <v/>
      </c>
      <c r="DD119" s="67" t="str">
        <f t="shared" si="60"/>
        <v/>
      </c>
      <c r="DE119" s="67" t="str">
        <f t="shared" si="61"/>
        <v/>
      </c>
      <c r="DF119" s="67" t="str">
        <f t="shared" si="46"/>
        <v/>
      </c>
      <c r="DG119" s="67" t="str">
        <f t="shared" si="35"/>
        <v/>
      </c>
      <c r="DH119" s="67" t="str">
        <f t="shared" si="35"/>
        <v/>
      </c>
      <c r="DI119" s="67" t="str">
        <f t="shared" si="35"/>
        <v/>
      </c>
      <c r="DJ119" s="67" t="str">
        <f t="shared" si="35"/>
        <v/>
      </c>
      <c r="DK119" s="67" t="str">
        <f t="shared" si="35"/>
        <v/>
      </c>
      <c r="DL119" s="67" t="str">
        <f t="shared" si="35"/>
        <v/>
      </c>
      <c r="DM119" s="67" t="str">
        <f t="shared" si="35"/>
        <v/>
      </c>
      <c r="DN119" s="67" t="str">
        <f t="shared" si="35"/>
        <v/>
      </c>
      <c r="DO119" s="67" t="str">
        <f t="shared" si="35"/>
        <v/>
      </c>
      <c r="DP119" s="67" t="str">
        <f t="shared" si="36"/>
        <v/>
      </c>
      <c r="DQ119" s="67" t="str">
        <f t="shared" si="37"/>
        <v/>
      </c>
      <c r="DR119" s="67"/>
      <c r="DS119" s="67"/>
      <c r="DT119" s="67"/>
      <c r="DU119" s="67"/>
      <c r="DV119" s="67"/>
      <c r="DW119" s="67"/>
      <c r="DX119" s="67"/>
      <c r="DY119" s="67"/>
      <c r="DZ119" s="67"/>
      <c r="EA119" s="67"/>
      <c r="EB119" s="67"/>
      <c r="EC119" s="67"/>
      <c r="ED119" s="67"/>
      <c r="EE119" s="67"/>
      <c r="EF119" s="67"/>
      <c r="EG119" s="67"/>
      <c r="EH119" s="67"/>
      <c r="EI119" s="67"/>
      <c r="EJ119" s="67"/>
      <c r="EK119" s="67"/>
      <c r="EL119" s="67"/>
      <c r="EM119" s="67"/>
      <c r="EN119" s="67"/>
      <c r="EO119" s="67"/>
      <c r="EP119" s="67"/>
      <c r="EQ119" s="67"/>
      <c r="ER119" s="67"/>
      <c r="ES119" s="67"/>
      <c r="ET119" s="67"/>
      <c r="EU119" s="67"/>
      <c r="EV119" s="67"/>
      <c r="EW119" s="67"/>
      <c r="EX119" s="67"/>
      <c r="EY119" s="67"/>
      <c r="EZ119" s="67"/>
      <c r="FA119" s="67"/>
      <c r="FB119" s="67"/>
      <c r="FC119" s="67"/>
      <c r="FD119" s="67"/>
      <c r="FE119" s="67"/>
      <c r="FF119" s="67"/>
      <c r="FG119" s="67"/>
      <c r="FH119" s="67"/>
      <c r="FI119" s="67"/>
      <c r="FJ119" s="67"/>
      <c r="FK119" s="67"/>
      <c r="FL119" s="67"/>
      <c r="FM119" s="67"/>
      <c r="FN119" s="67"/>
      <c r="FO119" s="67"/>
      <c r="FP119" s="67"/>
    </row>
    <row r="120" spans="1:172" s="380" customFormat="1" ht="11.25" hidden="1" customHeight="1" x14ac:dyDescent="0.2">
      <c r="K120" s="380" t="str">
        <f t="shared" ref="K120:AH120" si="65">IF(K118&lt;&gt;"",K118,IF(K119&lt;&gt;"",K119,""))</f>
        <v/>
      </c>
      <c r="L120" s="380" t="str">
        <f t="shared" si="65"/>
        <v/>
      </c>
      <c r="M120" s="380" t="str">
        <f t="shared" si="65"/>
        <v/>
      </c>
      <c r="N120" s="380" t="str">
        <f t="shared" si="65"/>
        <v/>
      </c>
      <c r="O120" s="380" t="str">
        <f t="shared" si="65"/>
        <v/>
      </c>
      <c r="P120" s="380" t="str">
        <f t="shared" si="65"/>
        <v/>
      </c>
      <c r="Q120" s="380" t="str">
        <f t="shared" si="65"/>
        <v/>
      </c>
      <c r="R120" s="380" t="str">
        <f t="shared" si="65"/>
        <v/>
      </c>
      <c r="S120" s="380" t="str">
        <f t="shared" si="65"/>
        <v/>
      </c>
      <c r="T120" s="380" t="str">
        <f t="shared" si="65"/>
        <v/>
      </c>
      <c r="U120" s="380" t="str">
        <f t="shared" si="65"/>
        <v/>
      </c>
      <c r="V120" s="380" t="str">
        <f t="shared" si="65"/>
        <v/>
      </c>
      <c r="W120" s="380" t="str">
        <f t="shared" si="65"/>
        <v/>
      </c>
      <c r="X120" s="380" t="str">
        <f t="shared" si="65"/>
        <v/>
      </c>
      <c r="Y120" s="380" t="str">
        <f t="shared" si="65"/>
        <v/>
      </c>
      <c r="Z120" s="380" t="str">
        <f t="shared" si="65"/>
        <v/>
      </c>
      <c r="AA120" s="380" t="str">
        <f t="shared" si="65"/>
        <v/>
      </c>
      <c r="AB120" s="380" t="str">
        <f t="shared" si="65"/>
        <v/>
      </c>
      <c r="AC120" s="380" t="str">
        <f t="shared" si="65"/>
        <v/>
      </c>
      <c r="AD120" s="380" t="str">
        <f t="shared" si="65"/>
        <v/>
      </c>
      <c r="AE120" s="380" t="str">
        <f t="shared" si="65"/>
        <v/>
      </c>
      <c r="AF120" s="380" t="str">
        <f t="shared" si="65"/>
        <v/>
      </c>
      <c r="AG120" s="380" t="str">
        <f t="shared" si="65"/>
        <v/>
      </c>
      <c r="AH120" s="380" t="str">
        <f t="shared" si="65"/>
        <v/>
      </c>
      <c r="AQ120" s="67"/>
      <c r="AR120" s="67"/>
      <c r="AS120" s="67"/>
      <c r="AT120" s="67"/>
      <c r="AU120" s="67"/>
      <c r="AV120" s="67"/>
      <c r="AW120" s="67"/>
      <c r="AX120" s="67"/>
      <c r="AY120" s="67"/>
      <c r="AZ120" s="67"/>
      <c r="BA120" s="67"/>
      <c r="BB120" s="220"/>
      <c r="BC120" s="220"/>
      <c r="BD120" s="220"/>
      <c r="BE120" s="220"/>
      <c r="BF120" s="220"/>
      <c r="BG120" s="67"/>
      <c r="BH120" s="67"/>
      <c r="BI120" s="67"/>
      <c r="BJ120" s="67"/>
      <c r="BK120" s="67"/>
      <c r="BL120" s="67"/>
      <c r="BM120" s="67"/>
      <c r="BN120" s="67"/>
      <c r="BO120" s="67"/>
      <c r="BP120" s="67"/>
      <c r="BQ120" s="67"/>
      <c r="BR120" s="67"/>
      <c r="BS120" s="67"/>
      <c r="BT120" s="67"/>
      <c r="BU120" s="67"/>
      <c r="BV120" s="67"/>
      <c r="BW120" s="67"/>
      <c r="BX120" s="67"/>
      <c r="BY120" s="67"/>
      <c r="BZ120" s="67"/>
      <c r="CA120" s="67"/>
      <c r="CB120" s="67"/>
      <c r="CC120" s="67"/>
      <c r="CD120" s="67"/>
      <c r="CE120" s="67"/>
      <c r="CF120" s="67"/>
      <c r="CG120" s="67"/>
      <c r="CH120" s="67"/>
      <c r="CI120" s="67">
        <v>66</v>
      </c>
      <c r="CJ120" s="26" t="s">
        <v>734</v>
      </c>
      <c r="CK120" s="120"/>
      <c r="CL120" s="120"/>
      <c r="CM120" s="120" t="str">
        <f t="shared" si="38"/>
        <v/>
      </c>
      <c r="CN120" s="120" t="s">
        <v>796</v>
      </c>
      <c r="CO120" s="120" t="str">
        <f t="shared" si="32"/>
        <v/>
      </c>
      <c r="CP120" s="120" t="str">
        <f t="shared" si="33"/>
        <v/>
      </c>
      <c r="CQ120" s="67" t="str">
        <f t="shared" si="47"/>
        <v/>
      </c>
      <c r="CR120" s="67" t="str">
        <f t="shared" si="48"/>
        <v/>
      </c>
      <c r="CS120" s="67" t="str">
        <f t="shared" si="49"/>
        <v/>
      </c>
      <c r="CT120" s="67" t="str">
        <f t="shared" si="50"/>
        <v/>
      </c>
      <c r="CU120" s="67" t="str">
        <f t="shared" si="51"/>
        <v/>
      </c>
      <c r="CV120" s="67" t="str">
        <f t="shared" si="52"/>
        <v/>
      </c>
      <c r="CW120" s="67" t="str">
        <f t="shared" si="53"/>
        <v/>
      </c>
      <c r="CX120" s="67" t="str">
        <f t="shared" si="54"/>
        <v/>
      </c>
      <c r="CY120" s="67" t="str">
        <f t="shared" si="55"/>
        <v/>
      </c>
      <c r="CZ120" s="67" t="str">
        <f t="shared" si="56"/>
        <v/>
      </c>
      <c r="DA120" s="67" t="str">
        <f t="shared" si="57"/>
        <v/>
      </c>
      <c r="DB120" s="67" t="str">
        <f t="shared" si="58"/>
        <v/>
      </c>
      <c r="DC120" s="67" t="str">
        <f t="shared" si="59"/>
        <v/>
      </c>
      <c r="DD120" s="67" t="str">
        <f t="shared" si="60"/>
        <v/>
      </c>
      <c r="DE120" s="67" t="str">
        <f t="shared" si="61"/>
        <v/>
      </c>
      <c r="DF120" s="67" t="str">
        <f t="shared" si="46"/>
        <v/>
      </c>
      <c r="DG120" s="67" t="str">
        <f t="shared" si="35"/>
        <v/>
      </c>
      <c r="DH120" s="67" t="str">
        <f t="shared" si="35"/>
        <v/>
      </c>
      <c r="DI120" s="67" t="str">
        <f t="shared" si="35"/>
        <v/>
      </c>
      <c r="DJ120" s="67" t="str">
        <f t="shared" si="35"/>
        <v/>
      </c>
      <c r="DK120" s="67" t="str">
        <f t="shared" si="35"/>
        <v/>
      </c>
      <c r="DL120" s="67" t="str">
        <f t="shared" si="35"/>
        <v/>
      </c>
      <c r="DM120" s="67" t="str">
        <f t="shared" si="35"/>
        <v/>
      </c>
      <c r="DN120" s="67" t="str">
        <f t="shared" si="35"/>
        <v/>
      </c>
      <c r="DO120" s="67" t="str">
        <f t="shared" si="35"/>
        <v/>
      </c>
      <c r="DP120" s="67" t="str">
        <f t="shared" si="36"/>
        <v/>
      </c>
      <c r="DQ120" s="67" t="str">
        <f t="shared" si="37"/>
        <v/>
      </c>
      <c r="DR120" s="67"/>
      <c r="DS120" s="67"/>
      <c r="DT120" s="67"/>
      <c r="DU120" s="67"/>
      <c r="DV120" s="67"/>
      <c r="DW120" s="67"/>
      <c r="DX120" s="67"/>
      <c r="DY120" s="67"/>
      <c r="DZ120" s="67"/>
      <c r="EA120" s="67"/>
      <c r="EB120" s="67"/>
      <c r="EC120" s="67"/>
      <c r="ED120" s="67"/>
      <c r="EE120" s="67"/>
      <c r="EF120" s="67"/>
      <c r="EG120" s="67"/>
      <c r="EH120" s="67"/>
      <c r="EI120" s="67"/>
      <c r="EJ120" s="67"/>
      <c r="EK120" s="67"/>
      <c r="EL120" s="67"/>
      <c r="EM120" s="67"/>
      <c r="EN120" s="67"/>
      <c r="EO120" s="67"/>
      <c r="EP120" s="67"/>
      <c r="EQ120" s="67"/>
      <c r="ER120" s="67"/>
      <c r="ES120" s="67"/>
      <c r="ET120" s="67"/>
      <c r="EU120" s="67"/>
      <c r="EV120" s="67"/>
      <c r="EW120" s="67"/>
      <c r="EX120" s="67"/>
      <c r="EY120" s="67"/>
      <c r="EZ120" s="67"/>
      <c r="FA120" s="67"/>
      <c r="FB120" s="67"/>
      <c r="FC120" s="67"/>
      <c r="FD120" s="67"/>
      <c r="FE120" s="67"/>
      <c r="FF120" s="67"/>
      <c r="FG120" s="67"/>
      <c r="FH120" s="67"/>
      <c r="FI120" s="67"/>
      <c r="FJ120" s="67"/>
      <c r="FK120" s="67"/>
      <c r="FL120" s="67"/>
      <c r="FM120" s="67"/>
      <c r="FN120" s="67"/>
      <c r="FO120" s="67"/>
      <c r="FP120" s="67"/>
    </row>
    <row r="121" spans="1:172" s="380" customFormat="1" hidden="1" x14ac:dyDescent="0.2">
      <c r="AQ121" s="67"/>
      <c r="AR121" s="67"/>
      <c r="AS121" s="67"/>
      <c r="AT121" s="67"/>
      <c r="AU121" s="67"/>
      <c r="AV121" s="67"/>
      <c r="AW121" s="67"/>
      <c r="AX121" s="67"/>
      <c r="AY121" s="67"/>
      <c r="AZ121" s="67"/>
      <c r="BA121" s="67"/>
      <c r="BB121" s="220"/>
      <c r="BC121" s="220"/>
      <c r="BD121" s="220"/>
      <c r="BE121" s="220"/>
      <c r="BF121" s="220"/>
      <c r="BG121" s="67"/>
      <c r="BH121" s="67"/>
      <c r="BI121" s="67"/>
      <c r="BJ121" s="67"/>
      <c r="BK121" s="67"/>
      <c r="BL121" s="67"/>
      <c r="BM121" s="67"/>
      <c r="BN121" s="67"/>
      <c r="BO121" s="67"/>
      <c r="BP121" s="67"/>
      <c r="BQ121" s="67"/>
      <c r="BR121" s="67"/>
      <c r="BS121" s="67"/>
      <c r="BT121" s="67"/>
      <c r="BU121" s="67"/>
      <c r="BV121" s="67"/>
      <c r="BW121" s="67"/>
      <c r="BX121" s="67"/>
      <c r="BY121" s="67"/>
      <c r="BZ121" s="67"/>
      <c r="CA121" s="67"/>
      <c r="CB121" s="67"/>
      <c r="CC121" s="67"/>
      <c r="CD121" s="67"/>
      <c r="CE121" s="67"/>
      <c r="CF121" s="67"/>
      <c r="CG121" s="67"/>
      <c r="CH121" s="67"/>
      <c r="CI121" s="67">
        <v>67</v>
      </c>
      <c r="CJ121" s="26" t="s">
        <v>736</v>
      </c>
      <c r="CK121" s="120"/>
      <c r="CL121" s="120"/>
      <c r="CM121" s="120" t="str">
        <f t="shared" si="38"/>
        <v/>
      </c>
      <c r="CN121" s="120" t="s">
        <v>797</v>
      </c>
      <c r="CO121" s="120" t="str">
        <f t="shared" si="32"/>
        <v/>
      </c>
      <c r="CP121" s="120" t="str">
        <f t="shared" si="33"/>
        <v/>
      </c>
      <c r="CQ121" s="67" t="str">
        <f t="shared" si="47"/>
        <v/>
      </c>
      <c r="CR121" s="67" t="str">
        <f t="shared" si="48"/>
        <v/>
      </c>
      <c r="CS121" s="67" t="str">
        <f t="shared" si="49"/>
        <v/>
      </c>
      <c r="CT121" s="67" t="str">
        <f t="shared" si="50"/>
        <v/>
      </c>
      <c r="CU121" s="67" t="str">
        <f t="shared" si="51"/>
        <v/>
      </c>
      <c r="CV121" s="67" t="str">
        <f t="shared" si="52"/>
        <v/>
      </c>
      <c r="CW121" s="67" t="str">
        <f t="shared" si="53"/>
        <v/>
      </c>
      <c r="CX121" s="67" t="str">
        <f t="shared" si="54"/>
        <v/>
      </c>
      <c r="CY121" s="67" t="str">
        <f t="shared" si="55"/>
        <v/>
      </c>
      <c r="CZ121" s="67" t="str">
        <f t="shared" si="56"/>
        <v/>
      </c>
      <c r="DA121" s="67" t="str">
        <f t="shared" si="57"/>
        <v/>
      </c>
      <c r="DB121" s="67" t="str">
        <f t="shared" si="58"/>
        <v/>
      </c>
      <c r="DC121" s="67" t="str">
        <f t="shared" si="59"/>
        <v/>
      </c>
      <c r="DD121" s="67" t="str">
        <f t="shared" si="60"/>
        <v/>
      </c>
      <c r="DE121" s="67" t="str">
        <f t="shared" si="61"/>
        <v/>
      </c>
      <c r="DF121" s="67" t="str">
        <f t="shared" si="46"/>
        <v/>
      </c>
      <c r="DG121" s="67" t="str">
        <f t="shared" si="35"/>
        <v/>
      </c>
      <c r="DH121" s="67" t="str">
        <f t="shared" si="35"/>
        <v/>
      </c>
      <c r="DI121" s="67" t="str">
        <f t="shared" si="35"/>
        <v/>
      </c>
      <c r="DJ121" s="67" t="str">
        <f t="shared" ref="DJ121:DO121" si="66">IF(AD$75=$CJ121,"A'","")&amp;IF(AD$76=$CJ121,"B'","")&amp;IF(AD$20=$CJ121,"A","")&amp;IF(AD$21=$CJ121,"B","")</f>
        <v/>
      </c>
      <c r="DK121" s="67" t="str">
        <f t="shared" si="66"/>
        <v/>
      </c>
      <c r="DL121" s="67" t="str">
        <f t="shared" si="66"/>
        <v/>
      </c>
      <c r="DM121" s="67" t="str">
        <f t="shared" si="66"/>
        <v/>
      </c>
      <c r="DN121" s="67" t="str">
        <f t="shared" si="66"/>
        <v/>
      </c>
      <c r="DO121" s="67" t="str">
        <f t="shared" si="66"/>
        <v/>
      </c>
      <c r="DP121" s="67" t="str">
        <f t="shared" si="36"/>
        <v/>
      </c>
      <c r="DQ121" s="67" t="str">
        <f t="shared" si="37"/>
        <v/>
      </c>
      <c r="DR121" s="67"/>
      <c r="DS121" s="67"/>
      <c r="DT121" s="67"/>
      <c r="DU121" s="67"/>
      <c r="DV121" s="67"/>
      <c r="DW121" s="67"/>
      <c r="DX121" s="67"/>
      <c r="DY121" s="67"/>
      <c r="DZ121" s="67"/>
      <c r="EA121" s="67"/>
      <c r="EB121" s="67"/>
      <c r="EC121" s="67"/>
      <c r="ED121" s="67"/>
      <c r="EE121" s="67"/>
      <c r="EF121" s="67"/>
      <c r="EG121" s="67"/>
      <c r="EH121" s="67"/>
      <c r="EI121" s="67"/>
      <c r="EJ121" s="67"/>
      <c r="EK121" s="67"/>
      <c r="EL121" s="67"/>
      <c r="EM121" s="67"/>
      <c r="EN121" s="67"/>
      <c r="EO121" s="67"/>
      <c r="EP121" s="67"/>
      <c r="EQ121" s="67"/>
      <c r="ER121" s="67"/>
      <c r="ES121" s="67"/>
      <c r="ET121" s="67"/>
      <c r="EU121" s="67"/>
      <c r="EV121" s="67"/>
      <c r="EW121" s="67"/>
      <c r="EX121" s="67"/>
      <c r="EY121" s="67"/>
      <c r="EZ121" s="67"/>
      <c r="FA121" s="67"/>
      <c r="FB121" s="67"/>
      <c r="FC121" s="67"/>
      <c r="FD121" s="67"/>
      <c r="FE121" s="67"/>
      <c r="FF121" s="67"/>
      <c r="FG121" s="67"/>
      <c r="FH121" s="67"/>
      <c r="FI121" s="67"/>
      <c r="FJ121" s="67"/>
      <c r="FK121" s="67"/>
      <c r="FL121" s="67"/>
      <c r="FM121" s="67"/>
      <c r="FN121" s="67"/>
      <c r="FO121" s="67"/>
      <c r="FP121" s="67"/>
    </row>
    <row r="122" spans="1:172" s="380" customFormat="1" hidden="1" x14ac:dyDescent="0.2">
      <c r="AQ122" s="67"/>
      <c r="AR122" s="67"/>
      <c r="AS122" s="67"/>
      <c r="AT122" s="67"/>
      <c r="AU122" s="67"/>
      <c r="AV122" s="67"/>
      <c r="AW122" s="67"/>
      <c r="AX122" s="67"/>
      <c r="AY122" s="67"/>
      <c r="AZ122" s="67"/>
      <c r="BA122" s="67"/>
      <c r="BB122" s="220"/>
      <c r="BC122" s="220"/>
      <c r="BD122" s="220"/>
      <c r="BE122" s="220"/>
      <c r="BF122" s="220"/>
      <c r="BG122" s="67"/>
      <c r="BH122" s="67"/>
      <c r="BI122" s="67"/>
      <c r="BJ122" s="67"/>
      <c r="BK122" s="67"/>
      <c r="BL122" s="67"/>
      <c r="BM122" s="67"/>
      <c r="BN122" s="67"/>
      <c r="BO122" s="67"/>
      <c r="BP122" s="67"/>
      <c r="BQ122" s="67"/>
      <c r="BR122" s="67"/>
      <c r="BS122" s="67"/>
      <c r="BT122" s="67"/>
      <c r="BU122" s="67"/>
      <c r="BV122" s="67"/>
      <c r="BW122" s="67"/>
      <c r="BX122" s="67"/>
      <c r="BY122" s="67"/>
      <c r="BZ122" s="67"/>
      <c r="CA122" s="67"/>
      <c r="CB122" s="67"/>
      <c r="CC122" s="67"/>
      <c r="CD122" s="67"/>
      <c r="CE122" s="67"/>
      <c r="CF122" s="67"/>
      <c r="CG122" s="67"/>
      <c r="CH122" s="67"/>
      <c r="CI122" s="67"/>
      <c r="CJ122" s="67"/>
      <c r="CK122" s="67"/>
      <c r="CL122" s="67"/>
      <c r="CM122" s="120"/>
      <c r="CN122" s="67"/>
      <c r="CO122" s="120" t="s">
        <v>18</v>
      </c>
      <c r="CP122" s="120"/>
      <c r="CQ122" s="67">
        <v>1</v>
      </c>
      <c r="CR122" s="67">
        <v>2</v>
      </c>
      <c r="CS122" s="67">
        <v>3</v>
      </c>
      <c r="CT122" s="67">
        <v>4</v>
      </c>
      <c r="CU122" s="67">
        <v>5</v>
      </c>
      <c r="CV122" s="67">
        <v>6</v>
      </c>
      <c r="CW122" s="67">
        <v>7</v>
      </c>
      <c r="CX122" s="67">
        <v>8</v>
      </c>
      <c r="CY122" s="67">
        <v>9</v>
      </c>
      <c r="CZ122" s="67">
        <v>10</v>
      </c>
      <c r="DA122" s="67">
        <v>11</v>
      </c>
      <c r="DB122" s="67">
        <v>12</v>
      </c>
      <c r="DC122" s="67">
        <v>13</v>
      </c>
      <c r="DD122" s="67">
        <v>14</v>
      </c>
      <c r="DE122" s="67">
        <v>15</v>
      </c>
      <c r="DF122" s="67">
        <v>16</v>
      </c>
      <c r="DG122" s="67">
        <v>17</v>
      </c>
      <c r="DH122" s="67">
        <v>18</v>
      </c>
      <c r="DI122" s="67">
        <v>19</v>
      </c>
      <c r="DJ122" s="67">
        <v>20</v>
      </c>
      <c r="DK122" s="67">
        <v>21</v>
      </c>
      <c r="DL122" s="67">
        <v>22</v>
      </c>
      <c r="DM122" s="67">
        <v>23</v>
      </c>
      <c r="DN122" s="67">
        <v>24</v>
      </c>
      <c r="DO122" s="67"/>
      <c r="DP122" s="67" t="s">
        <v>418</v>
      </c>
      <c r="DQ122" s="67"/>
      <c r="DR122" s="67"/>
      <c r="DS122" s="67"/>
      <c r="DT122" s="67"/>
      <c r="DU122" s="67"/>
      <c r="DV122" s="67"/>
      <c r="DW122" s="67"/>
      <c r="DX122" s="67"/>
      <c r="DY122" s="67"/>
      <c r="DZ122" s="67"/>
      <c r="EA122" s="67"/>
      <c r="EB122" s="67"/>
      <c r="EC122" s="67"/>
      <c r="ED122" s="67"/>
      <c r="EE122" s="67"/>
      <c r="EF122" s="67"/>
      <c r="EG122" s="67"/>
      <c r="EH122" s="67"/>
      <c r="EI122" s="67"/>
      <c r="EJ122" s="67"/>
      <c r="EK122" s="67"/>
      <c r="EL122" s="67"/>
      <c r="EM122" s="67"/>
      <c r="EN122" s="67"/>
      <c r="EO122" s="67"/>
      <c r="EP122" s="67"/>
      <c r="EQ122" s="67"/>
      <c r="ER122" s="67"/>
      <c r="ES122" s="67"/>
      <c r="ET122" s="67"/>
      <c r="EU122" s="67"/>
      <c r="EV122" s="67"/>
      <c r="EW122" s="67"/>
      <c r="EX122" s="67"/>
      <c r="EY122" s="67"/>
      <c r="EZ122" s="67"/>
      <c r="FA122" s="67"/>
      <c r="FB122" s="67"/>
      <c r="FC122" s="67"/>
      <c r="FD122" s="67"/>
      <c r="FE122" s="67"/>
      <c r="FF122" s="67"/>
      <c r="FG122" s="67"/>
      <c r="FH122" s="67"/>
      <c r="FI122" s="67"/>
      <c r="FJ122" s="67"/>
      <c r="FK122" s="67"/>
      <c r="FL122" s="67"/>
      <c r="FM122" s="67"/>
      <c r="FN122" s="67"/>
      <c r="FO122" s="67"/>
      <c r="FP122" s="67"/>
    </row>
    <row r="123" spans="1:172" s="380" customFormat="1" hidden="1" x14ac:dyDescent="0.2">
      <c r="AQ123" s="67"/>
      <c r="AR123" s="67"/>
      <c r="AS123" s="67"/>
      <c r="AT123" s="67"/>
      <c r="AU123" s="67"/>
      <c r="AV123" s="67"/>
      <c r="AW123" s="67"/>
      <c r="AX123" s="67"/>
      <c r="AY123" s="67"/>
      <c r="AZ123" s="67"/>
      <c r="BA123" s="67"/>
      <c r="BB123" s="220"/>
      <c r="BC123" s="220"/>
      <c r="BD123" s="220"/>
      <c r="BE123" s="220"/>
      <c r="BF123" s="220"/>
      <c r="BG123" s="67"/>
      <c r="BH123" s="67"/>
      <c r="BI123" s="67"/>
      <c r="BJ123" s="67"/>
      <c r="BK123" s="67"/>
      <c r="BL123" s="67"/>
      <c r="BM123" s="67"/>
      <c r="BN123" s="67"/>
      <c r="BO123" s="67"/>
      <c r="BP123" s="67"/>
      <c r="BQ123" s="67"/>
      <c r="BR123" s="67"/>
      <c r="BS123" s="67"/>
      <c r="BT123" s="67"/>
      <c r="BU123" s="67"/>
      <c r="BV123" s="67"/>
      <c r="BW123" s="67"/>
      <c r="BX123" s="67"/>
      <c r="BY123" s="67"/>
      <c r="BZ123" s="67"/>
      <c r="CA123" s="67"/>
      <c r="CB123" s="67"/>
      <c r="CC123" s="67"/>
      <c r="CD123" s="67"/>
      <c r="CE123" s="67"/>
      <c r="CF123" s="67"/>
      <c r="CG123" s="67"/>
      <c r="CH123" s="67"/>
      <c r="CI123" s="67"/>
      <c r="CJ123" s="67"/>
      <c r="CK123" s="67"/>
      <c r="CL123" s="67"/>
      <c r="CM123" s="67"/>
      <c r="CN123" s="67"/>
      <c r="CO123" s="67"/>
      <c r="CP123" s="67"/>
      <c r="CQ123" s="120"/>
      <c r="CR123" s="120"/>
      <c r="CS123" s="120"/>
      <c r="CT123" s="120"/>
      <c r="CU123" s="120"/>
      <c r="CV123" s="120"/>
      <c r="CW123" s="120"/>
      <c r="CX123" s="120"/>
      <c r="CY123" s="120"/>
      <c r="CZ123" s="120"/>
      <c r="DA123" s="120"/>
      <c r="DB123" s="120"/>
      <c r="DC123" s="120"/>
      <c r="DD123" s="120"/>
      <c r="DE123" s="120"/>
      <c r="DF123" s="120"/>
      <c r="DG123" s="120"/>
      <c r="DH123" s="120"/>
      <c r="DI123" s="120"/>
      <c r="DJ123" s="120"/>
      <c r="DK123" s="120"/>
      <c r="DL123" s="120"/>
      <c r="DM123" s="120"/>
      <c r="DN123" s="120"/>
      <c r="DO123" s="120"/>
      <c r="DP123" s="67"/>
      <c r="DQ123" s="67"/>
      <c r="DR123" s="67"/>
      <c r="DS123" s="67"/>
      <c r="DT123" s="67"/>
      <c r="DU123" s="67"/>
      <c r="DV123" s="67"/>
      <c r="DW123" s="67"/>
      <c r="DX123" s="67"/>
      <c r="DY123" s="67"/>
      <c r="DZ123" s="67"/>
      <c r="EA123" s="67"/>
      <c r="EB123" s="67"/>
      <c r="EC123" s="67"/>
      <c r="ED123" s="67"/>
      <c r="EE123" s="67"/>
      <c r="EF123" s="67"/>
      <c r="EG123" s="67"/>
      <c r="EH123" s="67"/>
      <c r="EI123" s="67"/>
      <c r="EJ123" s="67"/>
      <c r="EK123" s="67"/>
      <c r="EL123" s="67"/>
      <c r="EM123" s="67"/>
      <c r="EN123" s="67"/>
      <c r="EO123" s="67"/>
      <c r="EP123" s="67"/>
      <c r="EQ123" s="67"/>
      <c r="ER123" s="67"/>
      <c r="ES123" s="67"/>
      <c r="ET123" s="67"/>
      <c r="EU123" s="67"/>
      <c r="EV123" s="67"/>
      <c r="EW123" s="67"/>
      <c r="EX123" s="67"/>
      <c r="EY123" s="67"/>
      <c r="EZ123" s="67"/>
      <c r="FA123" s="67"/>
      <c r="FB123" s="67"/>
      <c r="FC123" s="67"/>
      <c r="FD123" s="67"/>
      <c r="FE123" s="67"/>
      <c r="FF123" s="67"/>
      <c r="FG123" s="67"/>
      <c r="FH123" s="67"/>
      <c r="FI123" s="67"/>
      <c r="FJ123" s="67"/>
      <c r="FK123" s="67"/>
      <c r="FL123" s="67"/>
      <c r="FM123" s="67"/>
      <c r="FN123" s="67"/>
      <c r="FO123" s="67"/>
      <c r="FP123" s="67"/>
    </row>
    <row r="124" spans="1:172" s="380" customFormat="1" hidden="1" x14ac:dyDescent="0.2">
      <c r="AQ124" s="67"/>
      <c r="AR124" s="67"/>
      <c r="AS124" s="67"/>
      <c r="AT124" s="67"/>
      <c r="AU124" s="67"/>
      <c r="AV124" s="67"/>
      <c r="AW124" s="67"/>
      <c r="AX124" s="67"/>
      <c r="AY124" s="67"/>
      <c r="AZ124" s="67"/>
      <c r="BA124" s="67"/>
      <c r="BB124" s="220"/>
      <c r="BC124" s="220"/>
      <c r="BD124" s="220"/>
      <c r="BE124" s="220"/>
      <c r="BF124" s="220"/>
      <c r="BG124" s="67"/>
      <c r="BH124" s="67"/>
      <c r="BI124" s="67"/>
      <c r="BJ124" s="67"/>
      <c r="BK124" s="67"/>
      <c r="BL124" s="67"/>
      <c r="BM124" s="67"/>
      <c r="BN124" s="67"/>
      <c r="BO124" s="67"/>
      <c r="BP124" s="67"/>
      <c r="BQ124" s="67"/>
      <c r="BR124" s="67"/>
      <c r="BS124" s="67"/>
      <c r="BT124" s="67"/>
      <c r="BU124" s="67"/>
      <c r="BV124" s="67"/>
      <c r="BW124" s="67"/>
      <c r="BX124" s="67"/>
      <c r="BY124" s="67"/>
      <c r="BZ124" s="67"/>
      <c r="CA124" s="67"/>
      <c r="CB124" s="67"/>
      <c r="CC124" s="67"/>
      <c r="CD124" s="67"/>
      <c r="CE124" s="67"/>
      <c r="CF124" s="67"/>
      <c r="CG124" s="67"/>
      <c r="CH124" s="67"/>
      <c r="CI124" s="67"/>
      <c r="CJ124" s="67"/>
      <c r="CK124" s="67"/>
      <c r="CL124" s="67"/>
      <c r="CM124" s="67"/>
      <c r="CN124" s="67"/>
      <c r="CO124" s="67"/>
      <c r="CP124" s="67"/>
      <c r="CQ124" s="120"/>
      <c r="CR124" s="120"/>
      <c r="CS124" s="120"/>
      <c r="CT124" s="120"/>
      <c r="CU124" s="120"/>
      <c r="CV124" s="120"/>
      <c r="CW124" s="120"/>
      <c r="CX124" s="120"/>
      <c r="CY124" s="120"/>
      <c r="CZ124" s="120"/>
      <c r="DA124" s="120"/>
      <c r="DB124" s="120"/>
      <c r="DC124" s="120"/>
      <c r="DD124" s="120"/>
      <c r="DE124" s="120"/>
      <c r="DF124" s="120"/>
      <c r="DG124" s="120"/>
      <c r="DH124" s="120"/>
      <c r="DI124" s="120"/>
      <c r="DJ124" s="120"/>
      <c r="DK124" s="120"/>
      <c r="DL124" s="120"/>
      <c r="DM124" s="120"/>
      <c r="DN124" s="120"/>
      <c r="DO124" s="120"/>
      <c r="DP124" s="67"/>
      <c r="DQ124" s="67"/>
      <c r="DR124" s="67"/>
      <c r="DS124" s="67"/>
      <c r="DT124" s="67"/>
      <c r="DU124" s="67"/>
      <c r="DV124" s="67"/>
      <c r="DW124" s="67"/>
      <c r="DX124" s="67"/>
      <c r="DY124" s="67"/>
      <c r="DZ124" s="67"/>
      <c r="EA124" s="67"/>
      <c r="EB124" s="67"/>
      <c r="EC124" s="67"/>
      <c r="ED124" s="67"/>
      <c r="EE124" s="67"/>
      <c r="EF124" s="67"/>
      <c r="EG124" s="67"/>
      <c r="EH124" s="67"/>
      <c r="EI124" s="67"/>
      <c r="EJ124" s="67"/>
      <c r="EK124" s="67"/>
      <c r="EL124" s="67"/>
      <c r="EM124" s="67"/>
      <c r="EN124" s="67"/>
      <c r="EO124" s="67"/>
      <c r="EP124" s="67"/>
      <c r="EQ124" s="67"/>
      <c r="ER124" s="67"/>
      <c r="ES124" s="67"/>
      <c r="ET124" s="67"/>
      <c r="EU124" s="67"/>
      <c r="EV124" s="67"/>
      <c r="EW124" s="67"/>
      <c r="EX124" s="67"/>
      <c r="EY124" s="67"/>
      <c r="EZ124" s="67"/>
      <c r="FA124" s="67"/>
      <c r="FB124" s="67"/>
      <c r="FC124" s="67"/>
      <c r="FD124" s="67"/>
      <c r="FE124" s="67"/>
      <c r="FF124" s="67"/>
      <c r="FG124" s="67"/>
      <c r="FH124" s="67"/>
      <c r="FI124" s="67"/>
      <c r="FJ124" s="67"/>
      <c r="FK124" s="67"/>
      <c r="FL124" s="67"/>
      <c r="FM124" s="67"/>
      <c r="FN124" s="67"/>
      <c r="FO124" s="67"/>
      <c r="FP124" s="67"/>
    </row>
    <row r="125" spans="1:172" s="380" customFormat="1" hidden="1" x14ac:dyDescent="0.2">
      <c r="AQ125" s="67"/>
      <c r="AR125" s="67"/>
      <c r="AS125" s="67"/>
      <c r="AT125" s="67"/>
      <c r="AU125" s="67"/>
      <c r="AV125" s="67"/>
      <c r="AW125" s="67"/>
      <c r="AX125" s="67"/>
      <c r="AY125" s="67"/>
      <c r="AZ125" s="67"/>
      <c r="BA125" s="67"/>
      <c r="BB125" s="220"/>
      <c r="BC125" s="220"/>
      <c r="BD125" s="220"/>
      <c r="BE125" s="220"/>
      <c r="BF125" s="220"/>
      <c r="BG125" s="67"/>
      <c r="BH125" s="67"/>
      <c r="BI125" s="67"/>
      <c r="BJ125" s="67"/>
      <c r="BK125" s="67"/>
      <c r="BL125" s="67"/>
      <c r="BM125" s="67"/>
      <c r="BN125" s="67"/>
      <c r="BO125" s="67"/>
      <c r="BP125" s="67"/>
      <c r="BQ125" s="67"/>
      <c r="BR125" s="67"/>
      <c r="BS125" s="67"/>
      <c r="BT125" s="67"/>
      <c r="BU125" s="67"/>
      <c r="BV125" s="67"/>
      <c r="BW125" s="67"/>
      <c r="BX125" s="67"/>
      <c r="BY125" s="67"/>
      <c r="BZ125" s="67"/>
      <c r="CA125" s="67"/>
      <c r="CB125" s="67"/>
      <c r="CC125" s="67"/>
      <c r="CD125" s="67"/>
      <c r="CE125" s="67"/>
      <c r="CF125" s="67"/>
      <c r="CG125" s="67"/>
      <c r="CH125" s="67"/>
      <c r="CI125" s="67"/>
      <c r="CJ125" s="67"/>
      <c r="CK125" s="67"/>
      <c r="CL125" s="67"/>
      <c r="CM125" s="67"/>
      <c r="CN125" s="67"/>
      <c r="CO125" s="67"/>
      <c r="CP125" s="67"/>
      <c r="CQ125" s="120"/>
      <c r="CR125" s="120"/>
      <c r="CS125" s="120"/>
      <c r="CT125" s="120"/>
      <c r="CU125" s="120"/>
      <c r="CV125" s="120"/>
      <c r="CW125" s="120"/>
      <c r="CX125" s="120"/>
      <c r="CY125" s="120"/>
      <c r="CZ125" s="120"/>
      <c r="DA125" s="120"/>
      <c r="DB125" s="120"/>
      <c r="DC125" s="120"/>
      <c r="DD125" s="120"/>
      <c r="DE125" s="120"/>
      <c r="DF125" s="120"/>
      <c r="DG125" s="120"/>
      <c r="DH125" s="120"/>
      <c r="DI125" s="120"/>
      <c r="DJ125" s="120"/>
      <c r="DK125" s="120"/>
      <c r="DL125" s="120"/>
      <c r="DM125" s="120"/>
      <c r="DN125" s="120"/>
      <c r="DO125" s="120"/>
      <c r="DP125" s="67"/>
      <c r="DQ125" s="67"/>
      <c r="DR125" s="67"/>
      <c r="DS125" s="67"/>
      <c r="DT125" s="67"/>
      <c r="DU125" s="67"/>
      <c r="DV125" s="67"/>
      <c r="DW125" s="67"/>
      <c r="DX125" s="67"/>
      <c r="DY125" s="67"/>
      <c r="DZ125" s="67"/>
      <c r="EA125" s="67"/>
      <c r="EB125" s="67"/>
      <c r="EC125" s="67"/>
      <c r="ED125" s="67"/>
      <c r="EE125" s="67"/>
      <c r="EF125" s="67"/>
      <c r="EG125" s="67"/>
      <c r="EH125" s="67"/>
      <c r="EI125" s="67"/>
      <c r="EJ125" s="67"/>
      <c r="EK125" s="67"/>
      <c r="EL125" s="67"/>
      <c r="EM125" s="67"/>
      <c r="EN125" s="67"/>
      <c r="EO125" s="67"/>
      <c r="EP125" s="67"/>
      <c r="EQ125" s="67"/>
      <c r="ER125" s="67"/>
      <c r="ES125" s="67"/>
      <c r="ET125" s="67"/>
      <c r="EU125" s="67"/>
      <c r="EV125" s="67"/>
      <c r="EW125" s="67"/>
      <c r="EX125" s="67"/>
      <c r="EY125" s="67"/>
      <c r="EZ125" s="67"/>
      <c r="FA125" s="67"/>
      <c r="FB125" s="67"/>
      <c r="FC125" s="67"/>
      <c r="FD125" s="67"/>
      <c r="FE125" s="67"/>
      <c r="FF125" s="67"/>
      <c r="FG125" s="67"/>
      <c r="FH125" s="67"/>
      <c r="FI125" s="67"/>
      <c r="FJ125" s="67"/>
      <c r="FK125" s="67"/>
      <c r="FL125" s="67"/>
      <c r="FM125" s="67"/>
      <c r="FN125" s="67"/>
      <c r="FO125" s="67"/>
      <c r="FP125" s="67"/>
    </row>
    <row r="126" spans="1:172" s="380" customFormat="1" hidden="1" x14ac:dyDescent="0.2">
      <c r="AQ126" s="67"/>
      <c r="AR126" s="67"/>
      <c r="AS126" s="67"/>
      <c r="AT126" s="67"/>
      <c r="AU126" s="67"/>
      <c r="AV126" s="67"/>
      <c r="AW126" s="67"/>
      <c r="AX126" s="67"/>
      <c r="AY126" s="67"/>
      <c r="AZ126" s="67"/>
      <c r="BA126" s="67"/>
      <c r="BB126" s="220"/>
      <c r="BC126" s="220"/>
      <c r="BD126" s="220"/>
      <c r="BE126" s="220"/>
      <c r="BF126" s="220"/>
      <c r="BG126" s="67"/>
      <c r="BH126" s="67"/>
      <c r="BI126" s="67"/>
      <c r="BJ126" s="67"/>
      <c r="BK126" s="67"/>
      <c r="BL126" s="67"/>
      <c r="BM126" s="67"/>
      <c r="BN126" s="67"/>
      <c r="BO126" s="67"/>
      <c r="BP126" s="67"/>
      <c r="BQ126" s="67"/>
      <c r="BR126" s="67"/>
      <c r="BS126" s="67"/>
      <c r="BT126" s="67"/>
      <c r="BU126" s="67"/>
      <c r="BV126" s="67"/>
      <c r="BW126" s="67"/>
      <c r="BX126" s="67"/>
      <c r="BY126" s="67"/>
      <c r="BZ126" s="67"/>
      <c r="CA126" s="67"/>
      <c r="CB126" s="67"/>
      <c r="CC126" s="67"/>
      <c r="CD126" s="67"/>
      <c r="CE126" s="67"/>
      <c r="CF126" s="67"/>
      <c r="CG126" s="67"/>
      <c r="CH126" s="67"/>
      <c r="CI126" s="67"/>
      <c r="CJ126" s="67"/>
      <c r="CK126" s="67"/>
      <c r="CL126" s="67"/>
      <c r="CM126" s="67"/>
      <c r="CN126" s="67"/>
      <c r="CO126" s="67"/>
      <c r="CP126" s="67"/>
      <c r="CQ126" s="120"/>
      <c r="CR126" s="120"/>
      <c r="CS126" s="120"/>
      <c r="CT126" s="120"/>
      <c r="CU126" s="120"/>
      <c r="CV126" s="120"/>
      <c r="CW126" s="120"/>
      <c r="CX126" s="120"/>
      <c r="CY126" s="120"/>
      <c r="CZ126" s="120"/>
      <c r="DA126" s="120"/>
      <c r="DB126" s="120"/>
      <c r="DC126" s="120"/>
      <c r="DD126" s="120"/>
      <c r="DE126" s="120"/>
      <c r="DF126" s="120"/>
      <c r="DG126" s="120"/>
      <c r="DH126" s="120"/>
      <c r="DI126" s="120"/>
      <c r="DJ126" s="120"/>
      <c r="DK126" s="120"/>
      <c r="DL126" s="120"/>
      <c r="DM126" s="120"/>
      <c r="DN126" s="120"/>
      <c r="DO126" s="120"/>
      <c r="DP126" s="67"/>
      <c r="DQ126" s="67"/>
      <c r="DR126" s="67"/>
      <c r="DS126" s="67"/>
      <c r="DT126" s="67"/>
      <c r="DU126" s="67"/>
      <c r="DV126" s="67"/>
      <c r="DW126" s="67"/>
      <c r="DX126" s="67"/>
      <c r="DY126" s="67"/>
      <c r="DZ126" s="67"/>
      <c r="EA126" s="67"/>
      <c r="EB126" s="67"/>
      <c r="EC126" s="67"/>
      <c r="ED126" s="67"/>
      <c r="EE126" s="67"/>
      <c r="EF126" s="67"/>
      <c r="EG126" s="67"/>
      <c r="EH126" s="67"/>
      <c r="EI126" s="67"/>
      <c r="EJ126" s="67"/>
      <c r="EK126" s="67"/>
      <c r="EL126" s="67"/>
      <c r="EM126" s="67"/>
      <c r="EN126" s="67"/>
      <c r="EO126" s="67"/>
      <c r="EP126" s="67"/>
      <c r="EQ126" s="67"/>
      <c r="ER126" s="67"/>
      <c r="ES126" s="67"/>
      <c r="ET126" s="67"/>
      <c r="EU126" s="67"/>
      <c r="EV126" s="67"/>
      <c r="EW126" s="67"/>
      <c r="EX126" s="67"/>
      <c r="EY126" s="67"/>
      <c r="EZ126" s="67"/>
      <c r="FA126" s="67"/>
      <c r="FB126" s="67"/>
      <c r="FC126" s="67"/>
      <c r="FD126" s="67"/>
      <c r="FE126" s="67"/>
      <c r="FF126" s="67"/>
      <c r="FG126" s="67"/>
      <c r="FH126" s="67"/>
      <c r="FI126" s="67"/>
      <c r="FJ126" s="67"/>
      <c r="FK126" s="67"/>
      <c r="FL126" s="67"/>
      <c r="FM126" s="67"/>
      <c r="FN126" s="67"/>
      <c r="FO126" s="67"/>
      <c r="FP126" s="67"/>
    </row>
    <row r="127" spans="1:172" s="380" customFormat="1" hidden="1" x14ac:dyDescent="0.2">
      <c r="B127" s="12"/>
      <c r="AQ127" s="67"/>
      <c r="AR127" s="67"/>
      <c r="AS127" s="67"/>
      <c r="AT127" s="67"/>
      <c r="AU127" s="67"/>
      <c r="AV127" s="67"/>
      <c r="AW127" s="67"/>
      <c r="AX127" s="67"/>
      <c r="AY127" s="67"/>
      <c r="AZ127" s="67"/>
      <c r="BA127" s="67"/>
      <c r="BB127" s="220"/>
      <c r="BC127" s="220"/>
      <c r="BD127" s="220"/>
      <c r="BE127" s="220"/>
      <c r="BF127" s="220"/>
      <c r="BG127" s="67"/>
      <c r="BH127" s="67"/>
      <c r="BI127" s="67"/>
      <c r="BJ127" s="67"/>
      <c r="BK127" s="67"/>
      <c r="BL127" s="67"/>
      <c r="BM127" s="67"/>
      <c r="BN127" s="67"/>
      <c r="BO127" s="67"/>
      <c r="BP127" s="67"/>
      <c r="BQ127" s="67"/>
      <c r="BR127" s="67"/>
      <c r="BS127" s="67"/>
      <c r="BT127" s="67"/>
      <c r="BU127" s="67"/>
      <c r="BV127" s="67"/>
      <c r="BW127" s="67"/>
      <c r="BX127" s="67"/>
      <c r="BY127" s="67"/>
      <c r="BZ127" s="67"/>
      <c r="CA127" s="67"/>
      <c r="CB127" s="67"/>
      <c r="CC127" s="67"/>
      <c r="CD127" s="67"/>
      <c r="CE127" s="67"/>
      <c r="CF127" s="67"/>
      <c r="CG127" s="67"/>
      <c r="CH127" s="67"/>
      <c r="CI127" s="67"/>
      <c r="CJ127" s="67"/>
      <c r="CK127" s="67"/>
      <c r="CL127" s="67"/>
      <c r="CM127" s="67"/>
      <c r="CN127" s="67"/>
      <c r="CO127" s="67"/>
      <c r="CP127" s="67"/>
      <c r="CQ127" s="120"/>
      <c r="CR127" s="120"/>
      <c r="CS127" s="120"/>
      <c r="CT127" s="120"/>
      <c r="CU127" s="120"/>
      <c r="CV127" s="120"/>
      <c r="CW127" s="120"/>
      <c r="CX127" s="120"/>
      <c r="CY127" s="120"/>
      <c r="CZ127" s="120"/>
      <c r="DA127" s="120"/>
      <c r="DB127" s="120"/>
      <c r="DC127" s="120"/>
      <c r="DD127" s="120"/>
      <c r="DE127" s="120"/>
      <c r="DF127" s="120"/>
      <c r="DG127" s="120"/>
      <c r="DH127" s="120"/>
      <c r="DI127" s="120"/>
      <c r="DJ127" s="120"/>
      <c r="DK127" s="120"/>
      <c r="DL127" s="120"/>
      <c r="DM127" s="120"/>
      <c r="DN127" s="120"/>
      <c r="DO127" s="120"/>
      <c r="DP127" s="67"/>
      <c r="DQ127" s="67"/>
      <c r="DR127" s="67"/>
      <c r="DS127" s="67"/>
      <c r="DT127" s="67"/>
      <c r="DU127" s="67"/>
      <c r="DV127" s="67"/>
      <c r="DW127" s="67"/>
      <c r="DX127" s="67"/>
      <c r="DY127" s="67"/>
      <c r="DZ127" s="67"/>
      <c r="EA127" s="67"/>
      <c r="EB127" s="67"/>
      <c r="EC127" s="67"/>
      <c r="ED127" s="67"/>
      <c r="EE127" s="67"/>
      <c r="EF127" s="67"/>
      <c r="EG127" s="67"/>
      <c r="EH127" s="67"/>
      <c r="EI127" s="67"/>
      <c r="EJ127" s="67"/>
      <c r="EK127" s="67"/>
      <c r="EL127" s="67"/>
      <c r="EM127" s="67"/>
      <c r="EN127" s="67"/>
      <c r="EO127" s="67"/>
      <c r="EP127" s="67"/>
      <c r="EQ127" s="67"/>
      <c r="ER127" s="67"/>
      <c r="ES127" s="67"/>
      <c r="ET127" s="67"/>
      <c r="EU127" s="67"/>
      <c r="EV127" s="67"/>
      <c r="EW127" s="67"/>
      <c r="EX127" s="67"/>
      <c r="EY127" s="67"/>
      <c r="EZ127" s="67"/>
      <c r="FA127" s="67"/>
      <c r="FB127" s="67"/>
      <c r="FC127" s="67"/>
      <c r="FD127" s="67"/>
      <c r="FE127" s="67"/>
      <c r="FF127" s="67"/>
      <c r="FG127" s="67"/>
      <c r="FH127" s="67"/>
      <c r="FI127" s="67"/>
      <c r="FJ127" s="67"/>
      <c r="FK127" s="67"/>
      <c r="FL127" s="67"/>
      <c r="FM127" s="67"/>
      <c r="FN127" s="67"/>
      <c r="FO127" s="67"/>
      <c r="FP127" s="67"/>
    </row>
    <row r="128" spans="1:172" s="380" customFormat="1" hidden="1" x14ac:dyDescent="0.2">
      <c r="B128" s="12"/>
      <c r="AQ128" s="67"/>
      <c r="AR128" s="67"/>
      <c r="AS128" s="67"/>
      <c r="AT128" s="67"/>
      <c r="AU128" s="67"/>
      <c r="AV128" s="67"/>
      <c r="AW128" s="67"/>
      <c r="AX128" s="67"/>
      <c r="AY128" s="67"/>
      <c r="AZ128" s="67"/>
      <c r="BA128" s="67"/>
      <c r="BB128" s="220"/>
      <c r="BC128" s="220"/>
      <c r="BD128" s="220"/>
      <c r="BE128" s="220"/>
      <c r="BF128" s="220"/>
      <c r="BG128" s="67"/>
      <c r="BH128" s="67"/>
      <c r="BI128" s="67"/>
      <c r="BJ128" s="67"/>
      <c r="BK128" s="67"/>
      <c r="BL128" s="67"/>
      <c r="BM128" s="67"/>
      <c r="BN128" s="67"/>
      <c r="BO128" s="67"/>
      <c r="BP128" s="67"/>
      <c r="BQ128" s="67"/>
      <c r="BR128" s="67"/>
      <c r="BS128" s="67"/>
      <c r="BT128" s="67"/>
      <c r="BU128" s="67"/>
      <c r="BV128" s="67"/>
      <c r="BW128" s="67"/>
      <c r="BX128" s="67"/>
      <c r="BY128" s="67"/>
      <c r="BZ128" s="67"/>
      <c r="CA128" s="67"/>
      <c r="CB128" s="67"/>
      <c r="CC128" s="67"/>
      <c r="CD128" s="67"/>
      <c r="CE128" s="67"/>
      <c r="CF128" s="67"/>
      <c r="CG128" s="67"/>
      <c r="CH128" s="67"/>
      <c r="CI128" s="67"/>
      <c r="CJ128" s="67"/>
      <c r="CK128" s="67"/>
      <c r="CL128" s="67"/>
      <c r="CM128" s="67"/>
      <c r="CN128" s="67"/>
      <c r="CO128" s="67"/>
      <c r="CP128" s="67"/>
      <c r="CQ128" s="120"/>
      <c r="CR128" s="120"/>
      <c r="CS128" s="120"/>
      <c r="CT128" s="120"/>
      <c r="CU128" s="120"/>
      <c r="CV128" s="120"/>
      <c r="CW128" s="120"/>
      <c r="CX128" s="120"/>
      <c r="CY128" s="120"/>
      <c r="CZ128" s="120"/>
      <c r="DA128" s="120"/>
      <c r="DB128" s="120"/>
      <c r="DC128" s="120"/>
      <c r="DD128" s="120"/>
      <c r="DE128" s="120"/>
      <c r="DF128" s="120"/>
      <c r="DG128" s="120"/>
      <c r="DH128" s="120"/>
      <c r="DI128" s="120"/>
      <c r="DJ128" s="120"/>
      <c r="DK128" s="120"/>
      <c r="DL128" s="120"/>
      <c r="DM128" s="120"/>
      <c r="DN128" s="120"/>
      <c r="DO128" s="120"/>
      <c r="DP128" s="67"/>
      <c r="DQ128" s="67"/>
      <c r="DR128" s="67"/>
      <c r="DS128" s="67"/>
      <c r="DT128" s="67"/>
      <c r="DU128" s="67"/>
      <c r="DV128" s="67"/>
      <c r="DW128" s="67"/>
      <c r="DX128" s="67"/>
      <c r="DY128" s="67"/>
      <c r="DZ128" s="67"/>
      <c r="EA128" s="67"/>
      <c r="EB128" s="67"/>
      <c r="EC128" s="67"/>
      <c r="ED128" s="67"/>
      <c r="EE128" s="67"/>
      <c r="EF128" s="67"/>
      <c r="EG128" s="67"/>
      <c r="EH128" s="67"/>
      <c r="EI128" s="67"/>
      <c r="EJ128" s="67"/>
      <c r="EK128" s="67"/>
      <c r="EL128" s="67"/>
      <c r="EM128" s="67"/>
      <c r="EN128" s="67"/>
      <c r="EO128" s="67"/>
      <c r="EP128" s="67"/>
      <c r="EQ128" s="67"/>
      <c r="ER128" s="67"/>
      <c r="ES128" s="67"/>
      <c r="ET128" s="67"/>
      <c r="EU128" s="67"/>
      <c r="EV128" s="67"/>
      <c r="EW128" s="67"/>
      <c r="EX128" s="67"/>
      <c r="EY128" s="67"/>
      <c r="EZ128" s="67"/>
      <c r="FA128" s="67"/>
      <c r="FB128" s="67"/>
      <c r="FC128" s="67"/>
      <c r="FD128" s="67"/>
      <c r="FE128" s="67"/>
      <c r="FF128" s="67"/>
      <c r="FG128" s="67"/>
      <c r="FH128" s="67"/>
      <c r="FI128" s="67"/>
      <c r="FJ128" s="67"/>
      <c r="FK128" s="67"/>
      <c r="FL128" s="67"/>
      <c r="FM128" s="67"/>
      <c r="FN128" s="67"/>
      <c r="FO128" s="67"/>
      <c r="FP128" s="67"/>
    </row>
    <row r="129" spans="2:172" s="380" customFormat="1" hidden="1" x14ac:dyDescent="0.2">
      <c r="B129" s="12"/>
      <c r="AQ129" s="67"/>
      <c r="AR129" s="67"/>
      <c r="AS129" s="67"/>
      <c r="AT129" s="67"/>
      <c r="AU129" s="67"/>
      <c r="AV129" s="67"/>
      <c r="AW129" s="67"/>
      <c r="AX129" s="67"/>
      <c r="AY129" s="67"/>
      <c r="AZ129" s="67"/>
      <c r="BA129" s="67"/>
      <c r="BB129" s="220"/>
      <c r="BC129" s="220"/>
      <c r="BD129" s="220"/>
      <c r="BE129" s="220"/>
      <c r="BF129" s="220"/>
      <c r="BG129" s="67"/>
      <c r="BH129" s="67"/>
      <c r="BI129" s="67"/>
      <c r="BJ129" s="67"/>
      <c r="BK129" s="67"/>
      <c r="BL129" s="67"/>
      <c r="BM129" s="67"/>
      <c r="BN129" s="67"/>
      <c r="BO129" s="67"/>
      <c r="BP129" s="67"/>
      <c r="BQ129" s="67"/>
      <c r="BR129" s="67"/>
      <c r="BS129" s="67"/>
      <c r="BT129" s="67"/>
      <c r="BU129" s="67"/>
      <c r="BV129" s="67"/>
      <c r="BW129" s="67"/>
      <c r="BX129" s="67"/>
      <c r="BY129" s="67"/>
      <c r="BZ129" s="67"/>
      <c r="CA129" s="67"/>
      <c r="CB129" s="67"/>
      <c r="CC129" s="67"/>
      <c r="CD129" s="67"/>
      <c r="CE129" s="67"/>
      <c r="CF129" s="67"/>
      <c r="CG129" s="67"/>
      <c r="CH129" s="67"/>
      <c r="CI129" s="67"/>
      <c r="CJ129" s="67"/>
      <c r="CK129" s="67"/>
      <c r="CL129" s="67"/>
      <c r="CM129" s="67"/>
      <c r="CN129" s="67"/>
      <c r="CO129" s="67"/>
      <c r="CP129" s="67"/>
      <c r="CQ129" s="120"/>
      <c r="CR129" s="120"/>
      <c r="CS129" s="120"/>
      <c r="CT129" s="120"/>
      <c r="CU129" s="120"/>
      <c r="CV129" s="120"/>
      <c r="CW129" s="120"/>
      <c r="CX129" s="120"/>
      <c r="CY129" s="120"/>
      <c r="CZ129" s="120"/>
      <c r="DA129" s="120"/>
      <c r="DB129" s="120"/>
      <c r="DC129" s="120"/>
      <c r="DD129" s="120"/>
      <c r="DE129" s="120"/>
      <c r="DF129" s="120"/>
      <c r="DG129" s="120"/>
      <c r="DH129" s="120"/>
      <c r="DI129" s="120"/>
      <c r="DJ129" s="120"/>
      <c r="DK129" s="120"/>
      <c r="DL129" s="120"/>
      <c r="DM129" s="120"/>
      <c r="DN129" s="120"/>
      <c r="DO129" s="120"/>
      <c r="DP129" s="67"/>
      <c r="DQ129" s="67"/>
      <c r="DR129" s="67"/>
      <c r="DS129" s="67"/>
      <c r="DT129" s="67"/>
      <c r="DU129" s="67"/>
      <c r="DV129" s="67"/>
      <c r="DW129" s="67"/>
      <c r="DX129" s="67"/>
      <c r="DY129" s="67"/>
      <c r="DZ129" s="67"/>
      <c r="EA129" s="67"/>
      <c r="EB129" s="67"/>
      <c r="EC129" s="67"/>
      <c r="ED129" s="67"/>
      <c r="EE129" s="67"/>
      <c r="EF129" s="67"/>
      <c r="EG129" s="67"/>
      <c r="EH129" s="67"/>
      <c r="EI129" s="67"/>
      <c r="EJ129" s="67"/>
      <c r="EK129" s="67"/>
      <c r="EL129" s="67"/>
      <c r="EM129" s="67"/>
      <c r="EN129" s="67"/>
      <c r="EO129" s="67"/>
      <c r="EP129" s="67"/>
      <c r="EQ129" s="67"/>
      <c r="ER129" s="67"/>
      <c r="ES129" s="67"/>
      <c r="ET129" s="67"/>
      <c r="EU129" s="67"/>
      <c r="EV129" s="67"/>
      <c r="EW129" s="67"/>
      <c r="EX129" s="67"/>
      <c r="EY129" s="67"/>
      <c r="EZ129" s="67"/>
      <c r="FA129" s="67"/>
      <c r="FB129" s="67"/>
      <c r="FC129" s="67"/>
      <c r="FD129" s="67"/>
      <c r="FE129" s="67"/>
      <c r="FF129" s="67"/>
      <c r="FG129" s="67"/>
      <c r="FH129" s="67"/>
      <c r="FI129" s="67"/>
      <c r="FJ129" s="67"/>
      <c r="FK129" s="67"/>
      <c r="FL129" s="67"/>
      <c r="FM129" s="67"/>
      <c r="FN129" s="67"/>
      <c r="FO129" s="67"/>
      <c r="FP129" s="67"/>
    </row>
    <row r="130" spans="2:172" s="380" customFormat="1" hidden="1" x14ac:dyDescent="0.2">
      <c r="B130" s="12"/>
      <c r="AQ130" s="67"/>
      <c r="AR130" s="67"/>
      <c r="AS130" s="67"/>
      <c r="AT130" s="67"/>
      <c r="AU130" s="67"/>
      <c r="AV130" s="67"/>
      <c r="AW130" s="67"/>
      <c r="AX130" s="67"/>
      <c r="AY130" s="67"/>
      <c r="AZ130" s="67"/>
      <c r="BA130" s="67"/>
      <c r="BB130" s="220"/>
      <c r="BC130" s="220"/>
      <c r="BD130" s="220"/>
      <c r="BE130" s="220"/>
      <c r="BF130" s="220"/>
      <c r="BG130" s="67"/>
      <c r="BH130" s="67"/>
      <c r="BI130" s="67"/>
      <c r="BJ130" s="67"/>
      <c r="BK130" s="67"/>
      <c r="BL130" s="67"/>
      <c r="BM130" s="67"/>
      <c r="BN130" s="67"/>
      <c r="BO130" s="67"/>
      <c r="BP130" s="67"/>
      <c r="BQ130" s="67"/>
      <c r="BR130" s="67"/>
      <c r="BS130" s="67"/>
      <c r="BT130" s="67"/>
      <c r="BU130" s="67"/>
      <c r="BV130" s="67"/>
      <c r="BW130" s="67"/>
      <c r="BX130" s="67"/>
      <c r="BY130" s="67"/>
      <c r="BZ130" s="67"/>
      <c r="CA130" s="67"/>
      <c r="CB130" s="67"/>
      <c r="CC130" s="67"/>
      <c r="CD130" s="67"/>
      <c r="CE130" s="67"/>
      <c r="CF130" s="67"/>
      <c r="CG130" s="67"/>
      <c r="CH130" s="67"/>
      <c r="CI130" s="67"/>
      <c r="CJ130" s="67"/>
      <c r="CK130" s="67"/>
      <c r="CL130" s="67"/>
      <c r="CM130" s="67"/>
      <c r="CN130" s="67"/>
      <c r="CO130" s="67"/>
      <c r="CP130" s="67"/>
      <c r="CQ130" s="120"/>
      <c r="CR130" s="120"/>
      <c r="CS130" s="120"/>
      <c r="CT130" s="120"/>
      <c r="CU130" s="120"/>
      <c r="CV130" s="120"/>
      <c r="CW130" s="120"/>
      <c r="CX130" s="120"/>
      <c r="CY130" s="120"/>
      <c r="CZ130" s="120"/>
      <c r="DA130" s="120"/>
      <c r="DB130" s="120"/>
      <c r="DC130" s="120"/>
      <c r="DD130" s="120"/>
      <c r="DE130" s="120"/>
      <c r="DF130" s="120"/>
      <c r="DG130" s="120"/>
      <c r="DH130" s="120"/>
      <c r="DI130" s="120"/>
      <c r="DJ130" s="120"/>
      <c r="DK130" s="120"/>
      <c r="DL130" s="120"/>
      <c r="DM130" s="120"/>
      <c r="DN130" s="120"/>
      <c r="DO130" s="120"/>
      <c r="DP130" s="67"/>
      <c r="DQ130" s="67"/>
      <c r="DR130" s="67"/>
      <c r="DS130" s="67"/>
      <c r="DT130" s="67"/>
      <c r="DU130" s="67"/>
      <c r="DV130" s="67"/>
      <c r="DW130" s="67"/>
      <c r="DX130" s="67"/>
      <c r="DY130" s="67"/>
      <c r="DZ130" s="67"/>
      <c r="EA130" s="67"/>
      <c r="EB130" s="67"/>
      <c r="EC130" s="67"/>
      <c r="ED130" s="67"/>
      <c r="EE130" s="67"/>
      <c r="EF130" s="67"/>
      <c r="EG130" s="67"/>
      <c r="EH130" s="67"/>
      <c r="EI130" s="67"/>
      <c r="EJ130" s="67"/>
      <c r="EK130" s="67"/>
      <c r="EL130" s="67"/>
      <c r="EM130" s="67"/>
      <c r="EN130" s="67"/>
      <c r="EO130" s="67"/>
      <c r="EP130" s="67"/>
      <c r="EQ130" s="67"/>
      <c r="ER130" s="67"/>
      <c r="ES130" s="67"/>
      <c r="ET130" s="67"/>
      <c r="EU130" s="67"/>
      <c r="EV130" s="67"/>
      <c r="EW130" s="67"/>
      <c r="EX130" s="67"/>
      <c r="EY130" s="67"/>
      <c r="EZ130" s="67"/>
      <c r="FA130" s="67"/>
      <c r="FB130" s="67"/>
      <c r="FC130" s="67"/>
      <c r="FD130" s="67"/>
      <c r="FE130" s="67"/>
      <c r="FF130" s="67"/>
      <c r="FG130" s="67"/>
      <c r="FH130" s="67"/>
      <c r="FI130" s="67"/>
      <c r="FJ130" s="67"/>
      <c r="FK130" s="67"/>
      <c r="FL130" s="67"/>
      <c r="FM130" s="67"/>
      <c r="FN130" s="67"/>
      <c r="FO130" s="67"/>
      <c r="FP130" s="67"/>
    </row>
    <row r="131" spans="2:172" s="380" customFormat="1" hidden="1" x14ac:dyDescent="0.2">
      <c r="B131" s="12"/>
      <c r="AQ131" s="67"/>
      <c r="AR131" s="67"/>
      <c r="AS131" s="67"/>
      <c r="AT131" s="67"/>
      <c r="AU131" s="67"/>
      <c r="AV131" s="67"/>
      <c r="AW131" s="67"/>
      <c r="AX131" s="67"/>
      <c r="AY131" s="67"/>
      <c r="AZ131" s="67"/>
      <c r="BA131" s="67"/>
      <c r="BB131" s="220"/>
      <c r="BC131" s="220"/>
      <c r="BD131" s="220"/>
      <c r="BE131" s="220"/>
      <c r="BF131" s="220"/>
      <c r="BG131" s="67"/>
      <c r="BH131" s="67"/>
      <c r="BI131" s="67"/>
      <c r="BJ131" s="67"/>
      <c r="BK131" s="67"/>
      <c r="BL131" s="67"/>
      <c r="BM131" s="67"/>
      <c r="BN131" s="67"/>
      <c r="BO131" s="67"/>
      <c r="BP131" s="67"/>
      <c r="BQ131" s="67"/>
      <c r="BR131" s="67"/>
      <c r="BS131" s="67"/>
      <c r="BT131" s="67"/>
      <c r="BU131" s="67"/>
      <c r="BV131" s="67"/>
      <c r="BW131" s="67"/>
      <c r="BX131" s="67"/>
      <c r="BY131" s="67"/>
      <c r="BZ131" s="67"/>
      <c r="CA131" s="67"/>
      <c r="CB131" s="67"/>
      <c r="CC131" s="67"/>
      <c r="CD131" s="67"/>
      <c r="CE131" s="67"/>
      <c r="CF131" s="67"/>
      <c r="CG131" s="67"/>
      <c r="CH131" s="67"/>
      <c r="CI131" s="67"/>
      <c r="CJ131" s="67"/>
      <c r="CK131" s="67"/>
      <c r="CL131" s="67"/>
      <c r="CM131" s="67"/>
      <c r="CN131" s="67"/>
      <c r="CO131" s="67"/>
      <c r="CP131" s="67"/>
      <c r="CQ131" s="120"/>
      <c r="CR131" s="120"/>
      <c r="CS131" s="120"/>
      <c r="CT131" s="120"/>
      <c r="CU131" s="120"/>
      <c r="CV131" s="120"/>
      <c r="CW131" s="120"/>
      <c r="CX131" s="120"/>
      <c r="CY131" s="120"/>
      <c r="CZ131" s="120"/>
      <c r="DA131" s="120"/>
      <c r="DB131" s="120"/>
      <c r="DC131" s="120"/>
      <c r="DD131" s="120"/>
      <c r="DE131" s="120"/>
      <c r="DF131" s="120"/>
      <c r="DG131" s="120"/>
      <c r="DH131" s="120"/>
      <c r="DI131" s="120"/>
      <c r="DJ131" s="120"/>
      <c r="DK131" s="120"/>
      <c r="DL131" s="120"/>
      <c r="DM131" s="120"/>
      <c r="DN131" s="120"/>
      <c r="DO131" s="120"/>
      <c r="DP131" s="67"/>
      <c r="DQ131" s="67"/>
      <c r="DR131" s="67"/>
      <c r="DS131" s="67"/>
      <c r="DT131" s="67"/>
      <c r="DU131" s="67"/>
      <c r="DV131" s="67"/>
      <c r="DW131" s="67"/>
      <c r="DX131" s="67"/>
      <c r="DY131" s="67"/>
      <c r="DZ131" s="67"/>
      <c r="EA131" s="67"/>
      <c r="EB131" s="67"/>
      <c r="EC131" s="67"/>
      <c r="ED131" s="67"/>
      <c r="EE131" s="67"/>
      <c r="EF131" s="67"/>
      <c r="EG131" s="67"/>
      <c r="EH131" s="67"/>
      <c r="EI131" s="67"/>
      <c r="EJ131" s="67"/>
      <c r="EK131" s="67"/>
      <c r="EL131" s="67"/>
      <c r="EM131" s="67"/>
      <c r="EN131" s="67"/>
      <c r="EO131" s="67"/>
      <c r="EP131" s="67"/>
      <c r="EQ131" s="67"/>
      <c r="ER131" s="67"/>
      <c r="ES131" s="67"/>
      <c r="ET131" s="67"/>
      <c r="EU131" s="67"/>
      <c r="EV131" s="67"/>
      <c r="EW131" s="67"/>
      <c r="EX131" s="67"/>
      <c r="EY131" s="67"/>
      <c r="EZ131" s="67"/>
      <c r="FA131" s="67"/>
      <c r="FB131" s="67"/>
      <c r="FC131" s="67"/>
      <c r="FD131" s="67"/>
      <c r="FE131" s="67"/>
      <c r="FF131" s="67"/>
      <c r="FG131" s="67"/>
      <c r="FH131" s="67"/>
      <c r="FI131" s="67"/>
      <c r="FJ131" s="67"/>
      <c r="FK131" s="67"/>
      <c r="FL131" s="67"/>
      <c r="FM131" s="67"/>
      <c r="FN131" s="67"/>
      <c r="FO131" s="67"/>
      <c r="FP131" s="67"/>
    </row>
    <row r="132" spans="2:172" s="380" customFormat="1" hidden="1" x14ac:dyDescent="0.2">
      <c r="B132" s="67"/>
      <c r="AQ132" s="67"/>
      <c r="AR132" s="67"/>
      <c r="AS132" s="67"/>
      <c r="AT132" s="67"/>
      <c r="AU132" s="67"/>
      <c r="AV132" s="67"/>
      <c r="AW132" s="67"/>
      <c r="AX132" s="67"/>
      <c r="AY132" s="67"/>
      <c r="AZ132" s="67"/>
      <c r="BA132" s="67"/>
      <c r="BB132" s="220"/>
      <c r="BC132" s="220"/>
      <c r="BD132" s="220"/>
      <c r="BE132" s="220"/>
      <c r="BF132" s="220"/>
      <c r="BG132" s="67"/>
      <c r="BH132" s="67"/>
      <c r="BI132" s="67"/>
      <c r="BJ132" s="67"/>
      <c r="BK132" s="67"/>
      <c r="BL132" s="67"/>
      <c r="BM132" s="67"/>
      <c r="BN132" s="67"/>
      <c r="BO132" s="67"/>
      <c r="BP132" s="67"/>
      <c r="BQ132" s="67"/>
      <c r="BR132" s="67"/>
      <c r="BS132" s="67"/>
      <c r="BT132" s="67"/>
      <c r="BU132" s="67"/>
      <c r="BV132" s="67"/>
      <c r="BW132" s="67"/>
      <c r="BX132" s="67"/>
      <c r="BY132" s="67"/>
      <c r="BZ132" s="67"/>
      <c r="CA132" s="67"/>
      <c r="CB132" s="67"/>
      <c r="CC132" s="67"/>
      <c r="CD132" s="67"/>
      <c r="CE132" s="67"/>
      <c r="CF132" s="67"/>
      <c r="CG132" s="67"/>
      <c r="CH132" s="67"/>
      <c r="CI132" s="67"/>
      <c r="CJ132" s="67"/>
      <c r="CK132" s="67"/>
      <c r="CL132" s="67"/>
      <c r="CM132" s="67"/>
      <c r="CN132" s="67"/>
      <c r="CO132" s="67"/>
      <c r="CP132" s="67"/>
      <c r="CQ132" s="120"/>
      <c r="CR132" s="120"/>
      <c r="CS132" s="120"/>
      <c r="CT132" s="120"/>
      <c r="CU132" s="120"/>
      <c r="CV132" s="120"/>
      <c r="CW132" s="120"/>
      <c r="CX132" s="120"/>
      <c r="CY132" s="120"/>
      <c r="CZ132" s="120"/>
      <c r="DA132" s="120"/>
      <c r="DB132" s="120"/>
      <c r="DC132" s="120"/>
      <c r="DD132" s="120"/>
      <c r="DE132" s="120"/>
      <c r="DF132" s="120"/>
      <c r="DG132" s="120"/>
      <c r="DH132" s="120"/>
      <c r="DI132" s="120"/>
      <c r="DJ132" s="120"/>
      <c r="DK132" s="120"/>
      <c r="DL132" s="120"/>
      <c r="DM132" s="120"/>
      <c r="DN132" s="120"/>
      <c r="DO132" s="120"/>
      <c r="DP132" s="67"/>
      <c r="DQ132" s="67"/>
      <c r="DR132" s="67"/>
      <c r="DS132" s="67"/>
      <c r="DT132" s="67"/>
      <c r="DU132" s="67"/>
      <c r="DV132" s="67"/>
      <c r="DW132" s="67"/>
      <c r="DX132" s="67"/>
      <c r="DY132" s="67"/>
      <c r="DZ132" s="67"/>
      <c r="EA132" s="67"/>
      <c r="EB132" s="67"/>
      <c r="EC132" s="67"/>
      <c r="ED132" s="67"/>
      <c r="EE132" s="67"/>
      <c r="EF132" s="67"/>
      <c r="EG132" s="67"/>
      <c r="EH132" s="67"/>
      <c r="EI132" s="67"/>
      <c r="EJ132" s="67"/>
      <c r="EK132" s="67"/>
      <c r="EL132" s="67"/>
      <c r="EM132" s="67"/>
      <c r="EN132" s="67"/>
      <c r="EO132" s="67"/>
      <c r="EP132" s="67"/>
      <c r="EQ132" s="67"/>
      <c r="ER132" s="67"/>
      <c r="ES132" s="67"/>
      <c r="ET132" s="67"/>
      <c r="EU132" s="67"/>
      <c r="EV132" s="67"/>
      <c r="EW132" s="67"/>
      <c r="EX132" s="67"/>
      <c r="EY132" s="67"/>
      <c r="EZ132" s="67"/>
      <c r="FA132" s="67"/>
      <c r="FB132" s="67"/>
      <c r="FC132" s="67"/>
      <c r="FD132" s="67"/>
      <c r="FE132" s="67"/>
      <c r="FF132" s="67"/>
      <c r="FG132" s="67"/>
      <c r="FH132" s="67"/>
      <c r="FI132" s="67"/>
      <c r="FJ132" s="67"/>
      <c r="FK132" s="67"/>
      <c r="FL132" s="67"/>
      <c r="FM132" s="67"/>
      <c r="FN132" s="67"/>
      <c r="FO132" s="67"/>
      <c r="FP132" s="67"/>
    </row>
    <row r="133" spans="2:172" s="380" customFormat="1" hidden="1" x14ac:dyDescent="0.2">
      <c r="B133" s="26"/>
      <c r="AQ133" s="67"/>
      <c r="AR133" s="67"/>
      <c r="AS133" s="67"/>
      <c r="AT133" s="67"/>
      <c r="AU133" s="67"/>
      <c r="AV133" s="67"/>
      <c r="AW133" s="67"/>
      <c r="AX133" s="67"/>
      <c r="AY133" s="67"/>
      <c r="AZ133" s="67"/>
      <c r="BA133" s="67"/>
      <c r="BB133" s="220"/>
      <c r="BC133" s="220"/>
      <c r="BD133" s="220"/>
      <c r="BE133" s="220"/>
      <c r="BF133" s="220"/>
      <c r="BG133" s="67"/>
      <c r="BH133" s="67"/>
      <c r="BI133" s="67"/>
      <c r="BJ133" s="67"/>
      <c r="BK133" s="67"/>
      <c r="BL133" s="67"/>
      <c r="BM133" s="67"/>
      <c r="BN133" s="67"/>
      <c r="BO133" s="67"/>
      <c r="BP133" s="67"/>
      <c r="BQ133" s="67"/>
      <c r="BR133" s="67"/>
      <c r="BS133" s="67"/>
      <c r="BT133" s="67"/>
      <c r="BU133" s="67"/>
      <c r="BV133" s="67"/>
      <c r="BW133" s="67"/>
      <c r="BX133" s="67"/>
      <c r="BY133" s="67"/>
      <c r="BZ133" s="67"/>
      <c r="CA133" s="67"/>
      <c r="CB133" s="67"/>
      <c r="CC133" s="67"/>
      <c r="CD133" s="67"/>
      <c r="CE133" s="67"/>
      <c r="CF133" s="67"/>
      <c r="CG133" s="67"/>
      <c r="CH133" s="67"/>
      <c r="CI133" s="67"/>
      <c r="CJ133" s="67"/>
      <c r="CK133" s="67"/>
      <c r="CL133" s="67"/>
      <c r="CM133" s="67"/>
      <c r="CN133" s="67"/>
      <c r="CO133" s="67"/>
      <c r="CP133" s="67"/>
      <c r="CQ133" s="120"/>
      <c r="CR133" s="120"/>
      <c r="CS133" s="120"/>
      <c r="CT133" s="120"/>
      <c r="CU133" s="120"/>
      <c r="CV133" s="120"/>
      <c r="CW133" s="120"/>
      <c r="CX133" s="120"/>
      <c r="CY133" s="120"/>
      <c r="CZ133" s="120"/>
      <c r="DA133" s="120"/>
      <c r="DB133" s="120"/>
      <c r="DC133" s="120"/>
      <c r="DD133" s="120"/>
      <c r="DE133" s="120"/>
      <c r="DF133" s="120"/>
      <c r="DG133" s="120"/>
      <c r="DH133" s="120"/>
      <c r="DI133" s="120"/>
      <c r="DJ133" s="120"/>
      <c r="DK133" s="120"/>
      <c r="DL133" s="120"/>
      <c r="DM133" s="120"/>
      <c r="DN133" s="120"/>
      <c r="DO133" s="120"/>
      <c r="DP133" s="67"/>
      <c r="DQ133" s="67"/>
      <c r="DR133" s="67"/>
      <c r="DS133" s="67"/>
      <c r="DT133" s="67"/>
      <c r="DU133" s="67"/>
      <c r="DV133" s="67"/>
      <c r="DW133" s="67"/>
      <c r="DX133" s="67"/>
      <c r="DY133" s="67"/>
      <c r="DZ133" s="67"/>
      <c r="EA133" s="67"/>
      <c r="EB133" s="67"/>
      <c r="EC133" s="67"/>
      <c r="ED133" s="67"/>
      <c r="EE133" s="67"/>
      <c r="EF133" s="67"/>
      <c r="EG133" s="67"/>
      <c r="EH133" s="67"/>
      <c r="EI133" s="67"/>
      <c r="EJ133" s="67"/>
      <c r="EK133" s="67"/>
      <c r="EL133" s="67"/>
      <c r="EM133" s="67"/>
      <c r="EN133" s="67"/>
      <c r="EO133" s="67"/>
      <c r="EP133" s="67"/>
      <c r="EQ133" s="67"/>
      <c r="ER133" s="67"/>
      <c r="ES133" s="67"/>
      <c r="ET133" s="67"/>
      <c r="EU133" s="67"/>
      <c r="EV133" s="67"/>
      <c r="EW133" s="67"/>
      <c r="EX133" s="67"/>
      <c r="EY133" s="67"/>
      <c r="EZ133" s="67"/>
      <c r="FA133" s="67"/>
      <c r="FB133" s="67"/>
      <c r="FC133" s="67"/>
      <c r="FD133" s="67"/>
      <c r="FE133" s="67"/>
      <c r="FF133" s="67"/>
      <c r="FG133" s="67"/>
      <c r="FH133" s="67"/>
      <c r="FI133" s="67"/>
      <c r="FJ133" s="67"/>
      <c r="FK133" s="67"/>
      <c r="FL133" s="67"/>
      <c r="FM133" s="67"/>
      <c r="FN133" s="67"/>
      <c r="FO133" s="67"/>
      <c r="FP133" s="67"/>
    </row>
    <row r="134" spans="2:172" s="380" customFormat="1" hidden="1" x14ac:dyDescent="0.2">
      <c r="B134" s="220"/>
      <c r="R134" s="90"/>
      <c r="S134" s="90"/>
      <c r="AQ134" s="67"/>
      <c r="AR134" s="67"/>
      <c r="AS134" s="67"/>
      <c r="AT134" s="67"/>
      <c r="AU134" s="67"/>
      <c r="AV134" s="67"/>
      <c r="AW134" s="67"/>
      <c r="AX134" s="67"/>
      <c r="AY134" s="67"/>
      <c r="AZ134" s="67"/>
      <c r="BA134" s="67"/>
      <c r="BB134" s="220"/>
      <c r="BC134" s="220"/>
      <c r="BD134" s="220"/>
      <c r="BE134" s="220"/>
      <c r="BF134" s="220"/>
      <c r="BG134" s="67"/>
      <c r="BH134" s="67"/>
      <c r="BI134" s="67"/>
      <c r="BJ134" s="67"/>
      <c r="BK134" s="67"/>
      <c r="BL134" s="67"/>
      <c r="BM134" s="67"/>
      <c r="BN134" s="67"/>
      <c r="BO134" s="67"/>
      <c r="BP134" s="67"/>
      <c r="BQ134" s="67"/>
      <c r="BR134" s="67"/>
      <c r="BS134" s="67"/>
      <c r="BT134" s="67"/>
      <c r="BU134" s="67"/>
      <c r="BV134" s="67"/>
      <c r="BW134" s="67"/>
      <c r="BX134" s="67"/>
      <c r="BY134" s="67"/>
      <c r="BZ134" s="67"/>
      <c r="CA134" s="67"/>
      <c r="CB134" s="67"/>
      <c r="CC134" s="67"/>
      <c r="CD134" s="67"/>
      <c r="CE134" s="67"/>
      <c r="CF134" s="67"/>
      <c r="CG134" s="67"/>
      <c r="CH134" s="67"/>
      <c r="CI134" s="67"/>
      <c r="CJ134" s="67"/>
      <c r="CK134" s="67"/>
      <c r="CL134" s="67"/>
      <c r="CM134" s="67"/>
      <c r="CN134" s="67"/>
      <c r="CO134" s="67"/>
      <c r="CP134" s="67"/>
      <c r="CQ134" s="120"/>
      <c r="CR134" s="120"/>
      <c r="CS134" s="120"/>
      <c r="CT134" s="120"/>
      <c r="CU134" s="120"/>
      <c r="CV134" s="120"/>
      <c r="CW134" s="120"/>
      <c r="CX134" s="120"/>
      <c r="CY134" s="120"/>
      <c r="CZ134" s="120"/>
      <c r="DA134" s="120"/>
      <c r="DB134" s="120"/>
      <c r="DC134" s="120"/>
      <c r="DD134" s="120"/>
      <c r="DE134" s="120"/>
      <c r="DF134" s="120"/>
      <c r="DG134" s="120"/>
      <c r="DH134" s="120"/>
      <c r="DI134" s="120"/>
      <c r="DJ134" s="120"/>
      <c r="DK134" s="120"/>
      <c r="DL134" s="120"/>
      <c r="DM134" s="120"/>
      <c r="DN134" s="120"/>
      <c r="DO134" s="120"/>
      <c r="DP134" s="67"/>
      <c r="DQ134" s="67"/>
      <c r="DR134" s="67"/>
      <c r="DS134" s="67"/>
      <c r="DT134" s="67"/>
      <c r="DU134" s="67"/>
      <c r="DV134" s="67"/>
      <c r="DW134" s="67"/>
      <c r="DX134" s="67"/>
      <c r="DY134" s="67"/>
      <c r="DZ134" s="67"/>
      <c r="EA134" s="67"/>
      <c r="EB134" s="67"/>
      <c r="EC134" s="67"/>
      <c r="ED134" s="67"/>
      <c r="EE134" s="67"/>
      <c r="EF134" s="67"/>
      <c r="EG134" s="67"/>
      <c r="EH134" s="67"/>
      <c r="EI134" s="67"/>
      <c r="EJ134" s="67"/>
      <c r="EK134" s="67"/>
      <c r="EL134" s="67"/>
      <c r="EM134" s="67"/>
      <c r="EN134" s="67"/>
      <c r="EO134" s="67"/>
      <c r="EP134" s="67"/>
      <c r="EQ134" s="67"/>
      <c r="ER134" s="67"/>
      <c r="ES134" s="67"/>
      <c r="ET134" s="67"/>
      <c r="EU134" s="67"/>
      <c r="EV134" s="67"/>
      <c r="EW134" s="67"/>
      <c r="EX134" s="67"/>
      <c r="EY134" s="67"/>
      <c r="EZ134" s="67"/>
      <c r="FA134" s="67"/>
      <c r="FB134" s="67"/>
      <c r="FC134" s="67"/>
      <c r="FD134" s="67"/>
      <c r="FE134" s="67"/>
      <c r="FF134" s="67"/>
      <c r="FG134" s="67"/>
      <c r="FH134" s="67"/>
      <c r="FI134" s="67"/>
      <c r="FJ134" s="67"/>
      <c r="FK134" s="67"/>
      <c r="FL134" s="67"/>
      <c r="FM134" s="67"/>
      <c r="FN134" s="67"/>
      <c r="FO134" s="67"/>
      <c r="FP134" s="67"/>
    </row>
    <row r="135" spans="2:172" s="380" customFormat="1" hidden="1" x14ac:dyDescent="0.2">
      <c r="B135" s="220"/>
      <c r="C135" s="12"/>
      <c r="D135" s="12"/>
      <c r="E135" s="12"/>
      <c r="F135" s="12"/>
      <c r="G135" s="12"/>
      <c r="H135" s="12"/>
      <c r="I135" s="12"/>
      <c r="J135" s="12"/>
      <c r="K135" s="12"/>
      <c r="L135" s="12"/>
      <c r="M135" s="12"/>
      <c r="N135" s="12"/>
      <c r="O135" s="12"/>
      <c r="R135" s="90"/>
      <c r="S135" s="90"/>
      <c r="AQ135" s="67"/>
      <c r="AR135" s="67"/>
      <c r="AS135" s="67"/>
      <c r="AT135" s="67"/>
      <c r="AU135" s="67"/>
      <c r="AV135" s="67"/>
      <c r="AW135" s="67"/>
      <c r="AX135" s="67"/>
      <c r="AY135" s="67"/>
      <c r="AZ135" s="67"/>
      <c r="BA135" s="67"/>
      <c r="BB135" s="220"/>
      <c r="BC135" s="220"/>
      <c r="BD135" s="220"/>
      <c r="BE135" s="220"/>
      <c r="BF135" s="220"/>
      <c r="BG135" s="67"/>
      <c r="BH135" s="67"/>
      <c r="BI135" s="67"/>
      <c r="BJ135" s="67"/>
      <c r="BK135" s="67"/>
      <c r="BL135" s="67"/>
      <c r="BM135" s="67"/>
      <c r="BN135" s="67"/>
      <c r="BO135" s="67"/>
      <c r="BP135" s="67"/>
      <c r="BQ135" s="67"/>
      <c r="BR135" s="67"/>
      <c r="BS135" s="67"/>
      <c r="BT135" s="67"/>
      <c r="BU135" s="67"/>
      <c r="BV135" s="67"/>
      <c r="BW135" s="67"/>
      <c r="BX135" s="67"/>
      <c r="BY135" s="67"/>
      <c r="BZ135" s="67"/>
      <c r="CA135" s="67"/>
      <c r="CB135" s="67"/>
      <c r="CC135" s="67"/>
      <c r="CD135" s="67"/>
      <c r="CE135" s="67"/>
      <c r="CF135" s="67"/>
      <c r="CG135" s="67"/>
      <c r="CH135" s="67"/>
      <c r="CI135" s="67"/>
      <c r="CJ135" s="67"/>
      <c r="CK135" s="67"/>
      <c r="CL135" s="67"/>
      <c r="CM135" s="67"/>
      <c r="CN135" s="67"/>
      <c r="CO135" s="67"/>
      <c r="CP135" s="67"/>
      <c r="CQ135" s="120"/>
      <c r="CR135" s="120"/>
      <c r="CS135" s="120"/>
      <c r="CT135" s="120"/>
      <c r="CU135" s="120"/>
      <c r="CV135" s="120"/>
      <c r="CW135" s="120"/>
      <c r="CX135" s="120"/>
      <c r="CY135" s="120"/>
      <c r="CZ135" s="120"/>
      <c r="DA135" s="120"/>
      <c r="DB135" s="120"/>
      <c r="DC135" s="120"/>
      <c r="DD135" s="120"/>
      <c r="DE135" s="120"/>
      <c r="DF135" s="120"/>
      <c r="DG135" s="120"/>
      <c r="DH135" s="120"/>
      <c r="DI135" s="120"/>
      <c r="DJ135" s="120"/>
      <c r="DK135" s="120"/>
      <c r="DL135" s="120"/>
      <c r="DM135" s="120"/>
      <c r="DN135" s="120"/>
      <c r="DO135" s="120"/>
      <c r="DP135" s="67"/>
      <c r="DQ135" s="67"/>
      <c r="DR135" s="67"/>
      <c r="DS135" s="67"/>
      <c r="DT135" s="67"/>
      <c r="DU135" s="67"/>
      <c r="DV135" s="67"/>
      <c r="DW135" s="67"/>
      <c r="DX135" s="67"/>
      <c r="DY135" s="67"/>
      <c r="DZ135" s="67"/>
      <c r="EA135" s="67"/>
      <c r="EB135" s="67"/>
      <c r="EC135" s="67"/>
      <c r="ED135" s="67"/>
      <c r="EE135" s="67"/>
      <c r="EF135" s="67"/>
      <c r="EG135" s="67"/>
      <c r="EH135" s="67"/>
      <c r="EI135" s="67"/>
      <c r="EJ135" s="67"/>
      <c r="EK135" s="67"/>
      <c r="EL135" s="67"/>
      <c r="EM135" s="67"/>
      <c r="EN135" s="67"/>
      <c r="EO135" s="67"/>
      <c r="EP135" s="67"/>
      <c r="EQ135" s="67"/>
      <c r="ER135" s="67"/>
      <c r="ES135" s="67"/>
      <c r="ET135" s="67"/>
      <c r="EU135" s="67"/>
      <c r="EV135" s="67"/>
      <c r="EW135" s="67"/>
      <c r="EX135" s="67"/>
      <c r="EY135" s="67"/>
      <c r="EZ135" s="67"/>
      <c r="FA135" s="67"/>
      <c r="FB135" s="67"/>
      <c r="FC135" s="67"/>
      <c r="FD135" s="67"/>
      <c r="FE135" s="67"/>
      <c r="FF135" s="67"/>
      <c r="FG135" s="67"/>
      <c r="FH135" s="67"/>
      <c r="FI135" s="67"/>
      <c r="FJ135" s="67"/>
      <c r="FK135" s="67"/>
      <c r="FL135" s="67"/>
      <c r="FM135" s="67"/>
      <c r="FN135" s="67"/>
      <c r="FO135" s="67"/>
      <c r="FP135" s="67"/>
    </row>
    <row r="136" spans="2:172" s="380" customFormat="1" ht="33" hidden="1" x14ac:dyDescent="0.2">
      <c r="B136" s="220"/>
      <c r="C136" s="12"/>
      <c r="D136" s="12"/>
      <c r="E136" s="12"/>
      <c r="F136" s="12"/>
      <c r="G136" s="12"/>
      <c r="H136" s="12"/>
      <c r="I136" s="12"/>
      <c r="J136" s="12"/>
      <c r="K136" s="12"/>
      <c r="L136" s="12"/>
      <c r="M136" s="12"/>
      <c r="N136" s="12"/>
      <c r="O136" s="12"/>
      <c r="R136" s="90"/>
      <c r="S136" s="90"/>
      <c r="T136" s="93"/>
      <c r="U136" s="217"/>
      <c r="V136" s="217"/>
      <c r="W136" s="217"/>
      <c r="X136" s="217"/>
      <c r="Y136" s="217"/>
      <c r="Z136" s="93"/>
      <c r="AA136" s="218"/>
      <c r="AB136" s="218"/>
      <c r="AC136" s="218"/>
      <c r="AD136" s="90"/>
      <c r="AE136" s="218"/>
      <c r="AF136" s="218"/>
      <c r="AG136" s="218"/>
      <c r="AH136" s="218"/>
      <c r="AI136" s="218"/>
      <c r="AJ136" s="90"/>
      <c r="AK136" s="218"/>
      <c r="AL136" s="218"/>
      <c r="AM136" s="218"/>
      <c r="AN136" s="218"/>
      <c r="AO136" s="218"/>
      <c r="AP136" s="326"/>
      <c r="AQ136" s="67"/>
      <c r="AR136" s="67"/>
      <c r="AS136" s="67"/>
      <c r="AT136" s="67"/>
      <c r="AU136" s="67"/>
      <c r="AV136" s="67"/>
      <c r="AW136" s="67"/>
      <c r="AX136" s="67"/>
      <c r="AY136" s="67"/>
      <c r="AZ136" s="67"/>
      <c r="BA136" s="67"/>
      <c r="BB136" s="220"/>
      <c r="BC136" s="220"/>
      <c r="BD136" s="220"/>
      <c r="BE136" s="220"/>
      <c r="BF136" s="220"/>
      <c r="BG136" s="67"/>
      <c r="BH136" s="67"/>
      <c r="BI136" s="67"/>
      <c r="BJ136" s="67"/>
      <c r="BK136" s="67"/>
      <c r="BL136" s="67"/>
      <c r="BM136" s="67"/>
      <c r="BN136" s="67"/>
      <c r="BO136" s="67"/>
      <c r="BP136" s="67"/>
      <c r="BQ136" s="67"/>
      <c r="BR136" s="67"/>
      <c r="BS136" s="67"/>
      <c r="BT136" s="67"/>
      <c r="BU136" s="67"/>
      <c r="BV136" s="67"/>
      <c r="BW136" s="67"/>
      <c r="BX136" s="67"/>
      <c r="BY136" s="67"/>
      <c r="BZ136" s="67"/>
      <c r="CA136" s="67"/>
      <c r="CB136" s="67"/>
      <c r="CC136" s="67"/>
      <c r="CD136" s="67"/>
      <c r="CE136" s="67"/>
      <c r="CF136" s="67"/>
      <c r="CG136" s="67"/>
      <c r="CH136" s="67"/>
      <c r="CI136" s="67"/>
      <c r="CJ136" s="67"/>
      <c r="CK136" s="67"/>
      <c r="CL136" s="67"/>
      <c r="CM136" s="67"/>
      <c r="CN136" s="67"/>
      <c r="CO136" s="67"/>
      <c r="CP136" s="67"/>
      <c r="CQ136" s="120"/>
      <c r="CR136" s="120"/>
      <c r="CS136" s="120"/>
      <c r="CT136" s="120"/>
      <c r="CU136" s="120"/>
      <c r="CV136" s="120"/>
      <c r="CW136" s="120"/>
      <c r="CX136" s="120"/>
      <c r="CY136" s="120"/>
      <c r="CZ136" s="120"/>
      <c r="DA136" s="120"/>
      <c r="DB136" s="120"/>
      <c r="DC136" s="120"/>
      <c r="DD136" s="120"/>
      <c r="DE136" s="120"/>
      <c r="DF136" s="120"/>
      <c r="DG136" s="120"/>
      <c r="DH136" s="120"/>
      <c r="DI136" s="120"/>
      <c r="DJ136" s="120"/>
      <c r="DK136" s="120"/>
      <c r="DL136" s="120"/>
      <c r="DM136" s="120"/>
      <c r="DN136" s="120"/>
      <c r="DO136" s="120"/>
      <c r="DP136" s="67"/>
      <c r="DQ136" s="67"/>
      <c r="DR136" s="67"/>
      <c r="DS136" s="67"/>
      <c r="DT136" s="67"/>
      <c r="DU136" s="67"/>
      <c r="DV136" s="67"/>
      <c r="DW136" s="67"/>
      <c r="DX136" s="67"/>
      <c r="DY136" s="67"/>
      <c r="DZ136" s="67"/>
      <c r="EA136" s="67"/>
      <c r="EB136" s="67"/>
      <c r="EC136" s="67"/>
      <c r="ED136" s="67"/>
      <c r="EE136" s="67"/>
      <c r="EF136" s="67"/>
      <c r="EG136" s="67"/>
      <c r="EH136" s="67"/>
      <c r="EI136" s="67"/>
      <c r="EJ136" s="67"/>
      <c r="EK136" s="67"/>
      <c r="EL136" s="67"/>
      <c r="EM136" s="67"/>
      <c r="EN136" s="67"/>
      <c r="EO136" s="67"/>
      <c r="EP136" s="67"/>
      <c r="EQ136" s="67"/>
      <c r="ER136" s="67"/>
      <c r="ES136" s="67"/>
      <c r="ET136" s="67"/>
      <c r="EU136" s="67"/>
      <c r="EV136" s="67"/>
      <c r="EW136" s="67"/>
      <c r="EX136" s="67"/>
      <c r="EY136" s="67"/>
      <c r="EZ136" s="67"/>
      <c r="FA136" s="67"/>
      <c r="FB136" s="67"/>
      <c r="FC136" s="67"/>
      <c r="FD136" s="67"/>
      <c r="FE136" s="67"/>
      <c r="FF136" s="67"/>
      <c r="FG136" s="67"/>
      <c r="FH136" s="67"/>
      <c r="FI136" s="67"/>
      <c r="FJ136" s="67"/>
      <c r="FK136" s="67"/>
      <c r="FL136" s="67"/>
      <c r="FM136" s="67"/>
      <c r="FN136" s="67"/>
      <c r="FO136" s="67"/>
      <c r="FP136" s="67"/>
    </row>
    <row r="137" spans="2:172" s="380" customFormat="1" ht="33" hidden="1" x14ac:dyDescent="0.2">
      <c r="C137" s="12"/>
      <c r="D137" s="12"/>
      <c r="E137" s="12"/>
      <c r="F137" s="12"/>
      <c r="G137" s="12"/>
      <c r="H137" s="12"/>
      <c r="I137" s="12"/>
      <c r="J137" s="12"/>
      <c r="K137" s="12"/>
      <c r="L137" s="38"/>
      <c r="M137" s="38"/>
      <c r="N137" s="219"/>
      <c r="O137" s="193"/>
      <c r="P137" s="390"/>
      <c r="Q137" s="390"/>
      <c r="R137" s="90"/>
      <c r="S137" s="90"/>
      <c r="T137" s="93"/>
      <c r="U137" s="217"/>
      <c r="V137" s="217"/>
      <c r="W137" s="217"/>
      <c r="X137" s="217"/>
      <c r="Y137" s="217"/>
      <c r="Z137" s="93"/>
      <c r="AA137" s="218"/>
      <c r="AB137" s="218"/>
      <c r="AC137" s="218"/>
      <c r="AD137" s="90"/>
      <c r="AE137" s="218"/>
      <c r="AF137" s="218"/>
      <c r="AG137" s="218"/>
      <c r="AH137" s="218"/>
      <c r="AI137" s="218"/>
      <c r="AJ137" s="90"/>
      <c r="AK137" s="218"/>
      <c r="AL137" s="218"/>
      <c r="AM137" s="218"/>
      <c r="AN137" s="218"/>
      <c r="AO137" s="218"/>
      <c r="AP137" s="326"/>
      <c r="AQ137" s="67"/>
      <c r="AR137" s="67"/>
      <c r="AS137" s="67"/>
      <c r="AT137" s="67"/>
      <c r="AU137" s="67"/>
      <c r="AV137" s="67"/>
      <c r="AW137" s="67"/>
      <c r="AX137" s="67"/>
      <c r="AY137" s="67"/>
      <c r="AZ137" s="67"/>
      <c r="BA137" s="67"/>
      <c r="BB137" s="220"/>
      <c r="BC137" s="220"/>
      <c r="BD137" s="220"/>
      <c r="BE137" s="220"/>
      <c r="BF137" s="220"/>
      <c r="BG137" s="67"/>
      <c r="BH137" s="67"/>
      <c r="BI137" s="67"/>
      <c r="BJ137" s="67"/>
      <c r="BK137" s="67"/>
      <c r="BL137" s="67"/>
      <c r="BM137" s="67"/>
      <c r="BN137" s="67"/>
      <c r="BO137" s="67"/>
      <c r="BP137" s="67"/>
      <c r="BQ137" s="67"/>
      <c r="BR137" s="67"/>
      <c r="BS137" s="67"/>
      <c r="BT137" s="67"/>
      <c r="BU137" s="67"/>
      <c r="BV137" s="67"/>
      <c r="BW137" s="67"/>
      <c r="BX137" s="67"/>
      <c r="BY137" s="67"/>
      <c r="BZ137" s="67"/>
      <c r="CA137" s="67"/>
      <c r="CB137" s="67"/>
      <c r="CC137" s="67"/>
      <c r="CD137" s="67"/>
      <c r="CE137" s="67"/>
      <c r="CF137" s="67"/>
      <c r="CG137" s="67"/>
      <c r="CH137" s="67"/>
      <c r="CI137" s="67"/>
      <c r="CJ137" s="67"/>
      <c r="CK137" s="67"/>
      <c r="CL137" s="67"/>
      <c r="CM137" s="67"/>
      <c r="CN137" s="67"/>
      <c r="CO137" s="67"/>
      <c r="CP137" s="67"/>
      <c r="CQ137" s="120"/>
      <c r="CR137" s="120"/>
      <c r="CS137" s="120"/>
      <c r="CT137" s="120"/>
      <c r="CU137" s="120"/>
      <c r="CV137" s="120"/>
      <c r="CW137" s="120"/>
      <c r="CX137" s="120"/>
      <c r="CY137" s="120"/>
      <c r="CZ137" s="120"/>
      <c r="DA137" s="120"/>
      <c r="DB137" s="120"/>
      <c r="DC137" s="120"/>
      <c r="DD137" s="120"/>
      <c r="DE137" s="120"/>
      <c r="DF137" s="120"/>
      <c r="DG137" s="120"/>
      <c r="DH137" s="120"/>
      <c r="DI137" s="120"/>
      <c r="DJ137" s="120"/>
      <c r="DK137" s="120"/>
      <c r="DL137" s="120"/>
      <c r="DM137" s="120"/>
      <c r="DN137" s="120"/>
      <c r="DO137" s="120"/>
      <c r="DP137" s="67"/>
      <c r="DQ137" s="67"/>
      <c r="DR137" s="67"/>
      <c r="DS137" s="67"/>
      <c r="DT137" s="67"/>
      <c r="DU137" s="67"/>
      <c r="DV137" s="67"/>
      <c r="DW137" s="67"/>
      <c r="DX137" s="67"/>
      <c r="DY137" s="67"/>
      <c r="DZ137" s="67"/>
      <c r="EA137" s="67"/>
      <c r="EB137" s="67"/>
      <c r="EC137" s="67"/>
      <c r="ED137" s="67"/>
      <c r="EE137" s="67"/>
      <c r="EF137" s="67"/>
      <c r="EG137" s="67"/>
      <c r="EH137" s="67"/>
      <c r="EI137" s="67"/>
      <c r="EJ137" s="67"/>
      <c r="EK137" s="67"/>
      <c r="EL137" s="67"/>
      <c r="EM137" s="67"/>
      <c r="EN137" s="67"/>
      <c r="EO137" s="67"/>
      <c r="EP137" s="67"/>
      <c r="EQ137" s="67"/>
      <c r="ER137" s="67"/>
      <c r="ES137" s="67"/>
      <c r="ET137" s="67"/>
      <c r="EU137" s="67"/>
      <c r="EV137" s="67"/>
      <c r="EW137" s="67"/>
      <c r="EX137" s="67"/>
      <c r="EY137" s="67"/>
      <c r="EZ137" s="67"/>
      <c r="FA137" s="67"/>
      <c r="FB137" s="67"/>
      <c r="FC137" s="67"/>
      <c r="FD137" s="67"/>
      <c r="FE137" s="67"/>
      <c r="FF137" s="67"/>
      <c r="FG137" s="67"/>
      <c r="FH137" s="67"/>
      <c r="FI137" s="67"/>
      <c r="FJ137" s="67"/>
      <c r="FK137" s="67"/>
      <c r="FL137" s="67"/>
      <c r="FM137" s="67"/>
      <c r="FN137" s="67"/>
      <c r="FO137" s="67"/>
      <c r="FP137" s="67"/>
    </row>
    <row r="138" spans="2:172" s="380" customFormat="1" hidden="1" x14ac:dyDescent="0.2">
      <c r="AQ138" s="67"/>
      <c r="AR138" s="67"/>
      <c r="AS138" s="67"/>
      <c r="AT138" s="67"/>
      <c r="AU138" s="67"/>
      <c r="AV138" s="67"/>
      <c r="AW138" s="67"/>
      <c r="AX138" s="67"/>
      <c r="AY138" s="67"/>
      <c r="AZ138" s="67"/>
      <c r="BA138" s="67"/>
      <c r="BB138" s="220"/>
      <c r="BC138" s="220"/>
      <c r="BD138" s="220"/>
      <c r="BE138" s="220"/>
      <c r="BF138" s="220"/>
      <c r="BG138" s="67"/>
      <c r="BH138" s="67"/>
      <c r="BI138" s="67"/>
      <c r="BJ138" s="67"/>
      <c r="BK138" s="67"/>
      <c r="BL138" s="67"/>
      <c r="BM138" s="67"/>
      <c r="BN138" s="67"/>
      <c r="BO138" s="67"/>
      <c r="BP138" s="67"/>
      <c r="BQ138" s="67"/>
      <c r="BR138" s="67"/>
      <c r="BS138" s="67"/>
      <c r="BT138" s="67"/>
      <c r="BU138" s="67"/>
      <c r="BV138" s="67"/>
      <c r="BW138" s="67"/>
      <c r="BX138" s="67"/>
      <c r="BY138" s="67"/>
      <c r="BZ138" s="67"/>
      <c r="CA138" s="67"/>
      <c r="CB138" s="67"/>
      <c r="CC138" s="67"/>
      <c r="CD138" s="67"/>
      <c r="CE138" s="67"/>
      <c r="CF138" s="67"/>
      <c r="CG138" s="67"/>
      <c r="CH138" s="67"/>
      <c r="CI138" s="67"/>
      <c r="CJ138" s="67"/>
      <c r="CK138" s="67"/>
      <c r="CL138" s="67"/>
      <c r="CM138" s="67"/>
      <c r="CN138" s="67"/>
      <c r="CO138" s="67"/>
      <c r="CP138" s="67"/>
      <c r="CQ138" s="120"/>
      <c r="CR138" s="120"/>
      <c r="CS138" s="120"/>
      <c r="CT138" s="120"/>
      <c r="CU138" s="120"/>
      <c r="CV138" s="120"/>
      <c r="CW138" s="120"/>
      <c r="CX138" s="120"/>
      <c r="CY138" s="120"/>
      <c r="CZ138" s="120"/>
      <c r="DA138" s="120"/>
      <c r="DB138" s="120"/>
      <c r="DC138" s="120"/>
      <c r="DD138" s="120"/>
      <c r="DE138" s="120"/>
      <c r="DF138" s="120"/>
      <c r="DG138" s="120"/>
      <c r="DH138" s="120"/>
      <c r="DI138" s="120"/>
      <c r="DJ138" s="120"/>
      <c r="DK138" s="120"/>
      <c r="DL138" s="120"/>
      <c r="DM138" s="120"/>
      <c r="DN138" s="120"/>
      <c r="DO138" s="120"/>
      <c r="DP138" s="67"/>
      <c r="DQ138" s="67"/>
      <c r="DR138" s="67"/>
      <c r="DS138" s="67"/>
      <c r="DT138" s="67"/>
      <c r="DU138" s="67"/>
      <c r="DV138" s="67"/>
      <c r="DW138" s="67"/>
      <c r="DX138" s="67"/>
      <c r="DY138" s="67"/>
      <c r="DZ138" s="67"/>
      <c r="EA138" s="67"/>
      <c r="EB138" s="67"/>
      <c r="EC138" s="67"/>
      <c r="ED138" s="67"/>
      <c r="EE138" s="67"/>
      <c r="EF138" s="67"/>
      <c r="EG138" s="67"/>
      <c r="EH138" s="67"/>
      <c r="EI138" s="67"/>
      <c r="EJ138" s="67"/>
      <c r="EK138" s="67"/>
      <c r="EL138" s="67"/>
      <c r="EM138" s="67"/>
      <c r="EN138" s="67"/>
      <c r="EO138" s="67"/>
      <c r="EP138" s="67"/>
      <c r="EQ138" s="67"/>
      <c r="ER138" s="67"/>
      <c r="ES138" s="67"/>
      <c r="ET138" s="67"/>
      <c r="EU138" s="67"/>
      <c r="EV138" s="67"/>
      <c r="EW138" s="67"/>
      <c r="EX138" s="67"/>
      <c r="EY138" s="67"/>
      <c r="EZ138" s="67"/>
      <c r="FA138" s="67"/>
      <c r="FB138" s="67"/>
      <c r="FC138" s="67"/>
      <c r="FD138" s="67"/>
      <c r="FE138" s="67"/>
      <c r="FF138" s="67"/>
      <c r="FG138" s="67"/>
      <c r="FH138" s="67"/>
      <c r="FI138" s="67"/>
      <c r="FJ138" s="67"/>
      <c r="FK138" s="67"/>
      <c r="FL138" s="67"/>
      <c r="FM138" s="67"/>
      <c r="FN138" s="67"/>
      <c r="FO138" s="67"/>
      <c r="FP138" s="67"/>
    </row>
    <row r="139" spans="2:172" s="380" customFormat="1" ht="16.2" hidden="1" x14ac:dyDescent="0.2">
      <c r="C139" s="67"/>
      <c r="D139" s="67"/>
      <c r="E139" s="67"/>
      <c r="F139" s="30"/>
      <c r="G139" s="30"/>
      <c r="H139" s="30"/>
      <c r="I139" s="30"/>
      <c r="J139" s="30"/>
      <c r="K139" s="30"/>
      <c r="L139" s="30"/>
      <c r="M139" s="30"/>
      <c r="N139" s="30"/>
      <c r="O139" s="30"/>
      <c r="P139" s="30"/>
      <c r="Q139" s="30"/>
      <c r="S139" s="67"/>
      <c r="T139" s="67"/>
      <c r="U139" s="67"/>
      <c r="V139" s="67"/>
      <c r="Y139" s="67"/>
      <c r="Z139" s="67"/>
      <c r="AA139" s="67"/>
      <c r="AB139" s="67"/>
      <c r="AC139" s="30"/>
      <c r="AD139" s="30"/>
      <c r="AE139" s="30"/>
      <c r="AF139" s="30"/>
      <c r="AG139" s="30"/>
      <c r="AH139" s="30"/>
      <c r="AI139" s="30"/>
      <c r="AJ139" s="30"/>
      <c r="AK139" s="30"/>
      <c r="AL139" s="30"/>
      <c r="AM139" s="30"/>
      <c r="AN139" s="30"/>
      <c r="AO139" s="30"/>
      <c r="AQ139" s="67"/>
      <c r="AR139" s="67"/>
      <c r="AS139" s="67"/>
      <c r="AT139" s="67"/>
      <c r="AU139" s="67"/>
      <c r="AV139" s="67"/>
      <c r="AW139" s="67"/>
      <c r="AX139" s="67"/>
      <c r="AY139" s="67"/>
      <c r="AZ139" s="67"/>
      <c r="BA139" s="67"/>
      <c r="BB139" s="220"/>
      <c r="BC139" s="220"/>
      <c r="BD139" s="220"/>
      <c r="BE139" s="220"/>
      <c r="BF139" s="220"/>
      <c r="BG139" s="67"/>
      <c r="BH139" s="67"/>
      <c r="BI139" s="67"/>
      <c r="BJ139" s="67"/>
      <c r="BK139" s="67"/>
      <c r="BL139" s="67"/>
      <c r="BM139" s="67"/>
      <c r="BN139" s="67"/>
      <c r="BO139" s="67"/>
      <c r="BP139" s="67"/>
      <c r="BQ139" s="67"/>
      <c r="BR139" s="67"/>
      <c r="BS139" s="67"/>
      <c r="BT139" s="67"/>
      <c r="BU139" s="67"/>
      <c r="BV139" s="67"/>
      <c r="BW139" s="67"/>
      <c r="BX139" s="67"/>
      <c r="BY139" s="67"/>
      <c r="BZ139" s="67"/>
      <c r="CA139" s="67"/>
      <c r="CB139" s="67"/>
      <c r="CC139" s="67"/>
      <c r="CD139" s="67"/>
      <c r="CE139" s="67"/>
      <c r="CF139" s="67"/>
      <c r="CG139" s="67"/>
      <c r="CH139" s="67"/>
      <c r="CI139" s="67"/>
      <c r="CJ139" s="67"/>
      <c r="CK139" s="67"/>
      <c r="CL139" s="67"/>
      <c r="CM139" s="67"/>
      <c r="CN139" s="67"/>
      <c r="CO139" s="67"/>
      <c r="CP139" s="67"/>
      <c r="CQ139" s="120"/>
      <c r="CR139" s="120"/>
      <c r="CS139" s="120"/>
      <c r="CT139" s="120"/>
      <c r="CU139" s="120"/>
      <c r="CV139" s="120"/>
      <c r="CW139" s="120"/>
      <c r="CX139" s="120"/>
      <c r="CY139" s="120"/>
      <c r="CZ139" s="120"/>
      <c r="DA139" s="120"/>
      <c r="DB139" s="120"/>
      <c r="DC139" s="120"/>
      <c r="DD139" s="120"/>
      <c r="DE139" s="120"/>
      <c r="DF139" s="120"/>
      <c r="DG139" s="120"/>
      <c r="DH139" s="120"/>
      <c r="DI139" s="120"/>
      <c r="DJ139" s="120"/>
      <c r="DK139" s="120"/>
      <c r="DL139" s="120"/>
      <c r="DM139" s="120"/>
      <c r="DN139" s="120"/>
      <c r="DO139" s="120"/>
      <c r="DP139" s="67"/>
      <c r="DQ139" s="67"/>
      <c r="DR139" s="67"/>
      <c r="DS139" s="67"/>
      <c r="DT139" s="67"/>
      <c r="DU139" s="67"/>
      <c r="DV139" s="67"/>
      <c r="DW139" s="67"/>
      <c r="DX139" s="67"/>
      <c r="DY139" s="67"/>
      <c r="DZ139" s="67"/>
      <c r="EA139" s="67"/>
      <c r="EB139" s="67"/>
      <c r="EC139" s="67"/>
      <c r="ED139" s="67"/>
      <c r="EE139" s="67"/>
      <c r="EF139" s="67"/>
      <c r="EG139" s="67"/>
      <c r="EH139" s="67"/>
      <c r="EI139" s="67"/>
      <c r="EJ139" s="67"/>
      <c r="EK139" s="67"/>
      <c r="EL139" s="67"/>
      <c r="EM139" s="67"/>
      <c r="EN139" s="67"/>
      <c r="EO139" s="67"/>
      <c r="EP139" s="67"/>
      <c r="EQ139" s="67"/>
      <c r="ER139" s="67"/>
      <c r="ES139" s="67"/>
      <c r="ET139" s="67"/>
      <c r="EU139" s="67"/>
      <c r="EV139" s="67"/>
      <c r="EW139" s="67"/>
      <c r="EX139" s="67"/>
      <c r="EY139" s="67"/>
      <c r="EZ139" s="67"/>
      <c r="FA139" s="67"/>
      <c r="FB139" s="67"/>
      <c r="FC139" s="67"/>
      <c r="FD139" s="67"/>
      <c r="FE139" s="67"/>
      <c r="FF139" s="67"/>
      <c r="FG139" s="67"/>
      <c r="FH139" s="67"/>
      <c r="FI139" s="67"/>
      <c r="FJ139" s="67"/>
      <c r="FK139" s="67"/>
      <c r="FL139" s="67"/>
      <c r="FM139" s="67"/>
      <c r="FN139" s="67"/>
      <c r="FO139" s="67"/>
      <c r="FP139" s="67"/>
    </row>
    <row r="140" spans="2:172" s="380" customFormat="1" ht="16.2" hidden="1" x14ac:dyDescent="0.2">
      <c r="C140" s="26"/>
      <c r="D140" s="26"/>
      <c r="E140" s="26"/>
      <c r="F140" s="98"/>
      <c r="G140" s="98"/>
      <c r="H140" s="98"/>
      <c r="I140" s="98"/>
      <c r="J140" s="98"/>
      <c r="K140" s="98"/>
      <c r="L140" s="98"/>
      <c r="M140" s="98"/>
      <c r="N140" s="98"/>
      <c r="O140" s="98"/>
      <c r="P140" s="98"/>
      <c r="Q140" s="98"/>
      <c r="S140" s="26"/>
      <c r="T140" s="26"/>
      <c r="U140" s="26"/>
      <c r="V140" s="26"/>
      <c r="W140" s="389"/>
      <c r="Y140" s="26"/>
      <c r="Z140" s="26"/>
      <c r="AA140" s="26"/>
      <c r="AB140" s="26"/>
      <c r="AC140" s="99"/>
      <c r="AD140" s="99"/>
      <c r="AE140" s="99"/>
      <c r="AF140" s="99"/>
      <c r="AG140" s="99"/>
      <c r="AH140" s="99"/>
      <c r="AI140" s="99"/>
      <c r="AJ140" s="99"/>
      <c r="AK140" s="99"/>
      <c r="AL140" s="99"/>
      <c r="AM140" s="99"/>
      <c r="AN140" s="99"/>
      <c r="AO140" s="99"/>
      <c r="AQ140" s="67"/>
      <c r="AR140" s="67"/>
      <c r="AS140" s="67"/>
      <c r="AT140" s="67"/>
      <c r="AU140" s="67"/>
      <c r="AV140" s="67"/>
      <c r="AW140" s="67"/>
      <c r="AX140" s="67"/>
      <c r="AY140" s="67"/>
      <c r="AZ140" s="67"/>
      <c r="BA140" s="67"/>
      <c r="BB140" s="220"/>
      <c r="BC140" s="220"/>
      <c r="BD140" s="220"/>
      <c r="BE140" s="220"/>
      <c r="BF140" s="220"/>
      <c r="BG140" s="67"/>
      <c r="BH140" s="67"/>
      <c r="BI140" s="67"/>
      <c r="BJ140" s="67"/>
      <c r="BK140" s="67"/>
      <c r="BL140" s="67"/>
      <c r="BM140" s="67"/>
      <c r="BN140" s="67"/>
      <c r="BO140" s="67"/>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120"/>
      <c r="CR140" s="120"/>
      <c r="CS140" s="120"/>
      <c r="CT140" s="120"/>
      <c r="CU140" s="120"/>
      <c r="CV140" s="120"/>
      <c r="CW140" s="120"/>
      <c r="CX140" s="120"/>
      <c r="CY140" s="120"/>
      <c r="CZ140" s="120"/>
      <c r="DA140" s="120"/>
      <c r="DB140" s="120"/>
      <c r="DC140" s="120"/>
      <c r="DD140" s="120"/>
      <c r="DE140" s="120"/>
      <c r="DF140" s="120"/>
      <c r="DG140" s="120"/>
      <c r="DH140" s="120"/>
      <c r="DI140" s="120"/>
      <c r="DJ140" s="120"/>
      <c r="DK140" s="120"/>
      <c r="DL140" s="120"/>
      <c r="DM140" s="120"/>
      <c r="DN140" s="120"/>
      <c r="DO140" s="120"/>
      <c r="DP140" s="67"/>
      <c r="DQ140" s="67"/>
      <c r="DR140" s="67"/>
      <c r="DS140" s="67"/>
      <c r="DT140" s="67"/>
      <c r="DU140" s="67"/>
      <c r="DV140" s="67"/>
      <c r="DW140" s="67"/>
      <c r="DX140" s="67"/>
      <c r="DY140" s="67"/>
      <c r="DZ140" s="67"/>
      <c r="EA140" s="67"/>
      <c r="EB140" s="67"/>
      <c r="EC140" s="67"/>
      <c r="ED140" s="67"/>
      <c r="EE140" s="67"/>
      <c r="EF140" s="67"/>
      <c r="EG140" s="67"/>
      <c r="EH140" s="67"/>
      <c r="EI140" s="67"/>
      <c r="EJ140" s="67"/>
      <c r="EK140" s="67"/>
      <c r="EL140" s="67"/>
      <c r="EM140" s="67"/>
      <c r="EN140" s="67"/>
      <c r="EO140" s="67"/>
      <c r="EP140" s="67"/>
      <c r="EQ140" s="67"/>
      <c r="ER140" s="67"/>
      <c r="ES140" s="67"/>
      <c r="ET140" s="67"/>
      <c r="EU140" s="67"/>
      <c r="EV140" s="67"/>
      <c r="EW140" s="67"/>
      <c r="EX140" s="67"/>
      <c r="EY140" s="67"/>
      <c r="EZ140" s="67"/>
      <c r="FA140" s="67"/>
      <c r="FB140" s="67"/>
      <c r="FC140" s="67"/>
      <c r="FD140" s="67"/>
      <c r="FE140" s="67"/>
      <c r="FF140" s="67"/>
      <c r="FG140" s="67"/>
      <c r="FH140" s="67"/>
      <c r="FI140" s="67"/>
      <c r="FJ140" s="67"/>
      <c r="FK140" s="67"/>
      <c r="FL140" s="67"/>
      <c r="FM140" s="67"/>
      <c r="FN140" s="67"/>
      <c r="FO140" s="67"/>
      <c r="FP140" s="67"/>
    </row>
    <row r="141" spans="2:172" s="380" customFormat="1" hidden="1" x14ac:dyDescent="0.2">
      <c r="C141" s="220"/>
      <c r="D141" s="220"/>
      <c r="E141" s="220"/>
      <c r="F141" s="220"/>
      <c r="G141" s="220"/>
      <c r="H141" s="220"/>
      <c r="I141" s="220"/>
      <c r="K141" s="391"/>
      <c r="L141" s="391"/>
      <c r="M141" s="391"/>
      <c r="N141" s="391"/>
      <c r="O141" s="391"/>
      <c r="P141" s="391"/>
      <c r="Q141" s="391"/>
      <c r="R141" s="391"/>
      <c r="S141" s="391"/>
      <c r="T141" s="391"/>
      <c r="U141" s="391"/>
      <c r="V141" s="391"/>
      <c r="W141" s="391"/>
      <c r="X141" s="391"/>
      <c r="Y141" s="391"/>
      <c r="Z141" s="391"/>
      <c r="AA141" s="391"/>
      <c r="AB141" s="391"/>
      <c r="AC141" s="391"/>
      <c r="AD141" s="391"/>
      <c r="AE141" s="391"/>
      <c r="AF141" s="391"/>
      <c r="AG141" s="391"/>
      <c r="AH141" s="391"/>
      <c r="AI141" s="392"/>
      <c r="AJ141" s="90"/>
      <c r="AK141" s="90"/>
      <c r="AL141" s="90"/>
      <c r="AM141" s="90"/>
      <c r="AN141" s="90"/>
      <c r="AO141" s="90"/>
      <c r="AQ141" s="67"/>
      <c r="AR141" s="67"/>
      <c r="AS141" s="67"/>
      <c r="AT141" s="67"/>
      <c r="AU141" s="67"/>
      <c r="AV141" s="67"/>
      <c r="AW141" s="67"/>
      <c r="AX141" s="67"/>
      <c r="AY141" s="67"/>
      <c r="AZ141" s="67"/>
      <c r="BA141" s="67"/>
      <c r="BB141" s="220"/>
      <c r="BC141" s="220"/>
      <c r="BD141" s="220"/>
      <c r="BE141" s="220"/>
      <c r="BF141" s="220"/>
      <c r="BG141" s="67"/>
      <c r="BH141" s="67"/>
      <c r="BI141" s="67"/>
      <c r="BJ141" s="67"/>
      <c r="BK141" s="67"/>
      <c r="BL141" s="67"/>
      <c r="BM141" s="67"/>
      <c r="BN141" s="67"/>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120"/>
      <c r="CR141" s="120"/>
      <c r="CS141" s="120"/>
      <c r="CT141" s="120"/>
      <c r="CU141" s="120"/>
      <c r="CV141" s="120"/>
      <c r="CW141" s="120"/>
      <c r="CX141" s="120"/>
      <c r="CY141" s="120"/>
      <c r="CZ141" s="120"/>
      <c r="DA141" s="120"/>
      <c r="DB141" s="120"/>
      <c r="DC141" s="120"/>
      <c r="DD141" s="120"/>
      <c r="DE141" s="120"/>
      <c r="DF141" s="120"/>
      <c r="DG141" s="120"/>
      <c r="DH141" s="120"/>
      <c r="DI141" s="120"/>
      <c r="DJ141" s="120"/>
      <c r="DK141" s="120"/>
      <c r="DL141" s="120"/>
      <c r="DM141" s="120"/>
      <c r="DN141" s="120"/>
      <c r="DO141" s="120"/>
      <c r="DP141" s="67"/>
      <c r="DQ141" s="67"/>
      <c r="DR141" s="67"/>
      <c r="DS141" s="67"/>
      <c r="DT141" s="67"/>
      <c r="DU141" s="67"/>
      <c r="DV141" s="67"/>
      <c r="DW141" s="67"/>
      <c r="DX141" s="67"/>
      <c r="DY141" s="67"/>
      <c r="DZ141" s="67"/>
      <c r="EA141" s="67"/>
      <c r="EB141" s="67"/>
      <c r="EC141" s="67"/>
      <c r="ED141" s="67"/>
      <c r="EE141" s="67"/>
      <c r="EF141" s="67"/>
      <c r="EG141" s="67"/>
      <c r="EH141" s="67"/>
      <c r="EI141" s="67"/>
      <c r="EJ141" s="67"/>
      <c r="EK141" s="67"/>
      <c r="EL141" s="67"/>
      <c r="EM141" s="67"/>
      <c r="EN141" s="67"/>
      <c r="EO141" s="67"/>
      <c r="EP141" s="67"/>
      <c r="EQ141" s="67"/>
      <c r="ER141" s="67"/>
      <c r="ES141" s="67"/>
      <c r="ET141" s="67"/>
      <c r="EU141" s="67"/>
      <c r="EV141" s="67"/>
      <c r="EW141" s="67"/>
      <c r="EX141" s="67"/>
      <c r="EY141" s="67"/>
      <c r="EZ141" s="67"/>
      <c r="FA141" s="67"/>
      <c r="FB141" s="67"/>
      <c r="FC141" s="67"/>
      <c r="FD141" s="67"/>
      <c r="FE141" s="67"/>
      <c r="FF141" s="67"/>
      <c r="FG141" s="67"/>
      <c r="FH141" s="67"/>
      <c r="FI141" s="67"/>
      <c r="FJ141" s="67"/>
      <c r="FK141" s="67"/>
      <c r="FL141" s="67"/>
      <c r="FM141" s="67"/>
      <c r="FN141" s="67"/>
      <c r="FO141" s="67"/>
      <c r="FP141" s="67"/>
    </row>
    <row r="142" spans="2:172" s="380" customFormat="1" ht="14.4" hidden="1" x14ac:dyDescent="0.2">
      <c r="C142" s="220"/>
      <c r="D142" s="393"/>
      <c r="E142" s="393"/>
      <c r="F142" s="220"/>
      <c r="G142" s="220"/>
      <c r="H142" s="220"/>
      <c r="I142" s="220"/>
      <c r="J142" s="12"/>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12"/>
      <c r="AP142" s="12"/>
      <c r="AQ142" s="67"/>
      <c r="AR142" s="67"/>
      <c r="AS142" s="67"/>
      <c r="AT142" s="67"/>
      <c r="AU142" s="67"/>
      <c r="AV142" s="67"/>
      <c r="AW142" s="67"/>
      <c r="AX142" s="67"/>
      <c r="AY142" s="67"/>
      <c r="AZ142" s="67"/>
      <c r="BA142" s="67"/>
      <c r="BB142" s="220"/>
      <c r="BC142" s="220"/>
      <c r="BD142" s="220"/>
      <c r="BE142" s="220"/>
      <c r="BF142" s="220"/>
      <c r="BG142" s="67"/>
      <c r="BH142" s="67"/>
      <c r="BI142" s="67"/>
      <c r="BJ142" s="67"/>
      <c r="BK142" s="67"/>
      <c r="BL142" s="67"/>
      <c r="BM142" s="67"/>
      <c r="BN142" s="67"/>
      <c r="BO142" s="67"/>
      <c r="BP142" s="67"/>
      <c r="BQ142" s="67"/>
      <c r="BR142" s="67"/>
      <c r="BS142" s="67"/>
      <c r="BT142" s="67"/>
      <c r="BU142" s="67"/>
      <c r="BV142" s="67"/>
      <c r="BW142" s="67"/>
      <c r="BX142" s="67"/>
      <c r="BY142" s="67"/>
      <c r="BZ142" s="67"/>
      <c r="CA142" s="67"/>
      <c r="CB142" s="67"/>
      <c r="CC142" s="67"/>
      <c r="CD142" s="67"/>
      <c r="CE142" s="67"/>
      <c r="CF142" s="67"/>
      <c r="CG142" s="67"/>
      <c r="CH142" s="67"/>
      <c r="CI142" s="67"/>
      <c r="CJ142" s="67"/>
      <c r="CK142" s="67"/>
      <c r="CL142" s="67"/>
      <c r="CM142" s="67"/>
      <c r="CN142" s="67"/>
      <c r="CO142" s="67"/>
      <c r="CP142" s="67"/>
      <c r="CQ142" s="120"/>
      <c r="CR142" s="120"/>
      <c r="CS142" s="120"/>
      <c r="CT142" s="120"/>
      <c r="CU142" s="120"/>
      <c r="CV142" s="120"/>
      <c r="CW142" s="120"/>
      <c r="CX142" s="120"/>
      <c r="CY142" s="120"/>
      <c r="CZ142" s="120"/>
      <c r="DA142" s="120"/>
      <c r="DB142" s="120"/>
      <c r="DC142" s="120"/>
      <c r="DD142" s="120"/>
      <c r="DE142" s="120"/>
      <c r="DF142" s="120"/>
      <c r="DG142" s="120"/>
      <c r="DH142" s="120"/>
      <c r="DI142" s="120"/>
      <c r="DJ142" s="120"/>
      <c r="DK142" s="120"/>
      <c r="DL142" s="120"/>
      <c r="DM142" s="120"/>
      <c r="DN142" s="120"/>
      <c r="DO142" s="120"/>
      <c r="DP142" s="67"/>
      <c r="DQ142" s="67"/>
      <c r="DR142" s="67"/>
      <c r="DS142" s="67"/>
      <c r="DT142" s="67"/>
      <c r="DU142" s="67"/>
      <c r="DV142" s="67"/>
      <c r="DW142" s="67"/>
      <c r="DX142" s="67"/>
      <c r="DY142" s="67"/>
      <c r="DZ142" s="67"/>
      <c r="EA142" s="67"/>
      <c r="EB142" s="67"/>
      <c r="EC142" s="67"/>
      <c r="ED142" s="67"/>
      <c r="EE142" s="67"/>
      <c r="EF142" s="67"/>
      <c r="EG142" s="67"/>
      <c r="EH142" s="67"/>
      <c r="EI142" s="67"/>
      <c r="EJ142" s="67"/>
      <c r="EK142" s="67"/>
      <c r="EL142" s="67"/>
      <c r="EM142" s="67"/>
      <c r="EN142" s="67"/>
      <c r="EO142" s="67"/>
      <c r="EP142" s="67"/>
      <c r="EQ142" s="67"/>
      <c r="ER142" s="67"/>
      <c r="ES142" s="67"/>
      <c r="ET142" s="67"/>
      <c r="EU142" s="67"/>
      <c r="EV142" s="67"/>
      <c r="EW142" s="67"/>
      <c r="EX142" s="67"/>
      <c r="EY142" s="67"/>
      <c r="EZ142" s="67"/>
      <c r="FA142" s="67"/>
      <c r="FB142" s="67"/>
      <c r="FC142" s="67"/>
      <c r="FD142" s="67"/>
      <c r="FE142" s="67"/>
      <c r="FF142" s="67"/>
      <c r="FG142" s="67"/>
      <c r="FH142" s="67"/>
      <c r="FI142" s="67"/>
      <c r="FJ142" s="67"/>
      <c r="FK142" s="67"/>
      <c r="FL142" s="67"/>
      <c r="FM142" s="67"/>
      <c r="FN142" s="67"/>
      <c r="FO142" s="67"/>
      <c r="FP142" s="67"/>
    </row>
    <row r="143" spans="2:172" s="380" customFormat="1" ht="14.4" hidden="1" x14ac:dyDescent="0.2">
      <c r="C143" s="220"/>
      <c r="D143" s="393"/>
      <c r="E143" s="393"/>
      <c r="F143" s="220"/>
      <c r="G143" s="220"/>
      <c r="H143" s="220"/>
      <c r="I143" s="220"/>
      <c r="J143" s="12"/>
      <c r="AI143" s="12"/>
      <c r="AP143" s="12"/>
      <c r="AQ143" s="67"/>
      <c r="AR143" s="67"/>
      <c r="AS143" s="67"/>
      <c r="AT143" s="67"/>
      <c r="AU143" s="67"/>
      <c r="AV143" s="67"/>
      <c r="AW143" s="67"/>
      <c r="AX143" s="67"/>
      <c r="AY143" s="67"/>
      <c r="AZ143" s="67"/>
      <c r="BA143" s="67"/>
      <c r="BB143" s="220"/>
      <c r="BC143" s="220"/>
      <c r="BD143" s="220"/>
      <c r="BE143" s="220"/>
      <c r="BF143" s="220"/>
      <c r="BG143" s="67"/>
      <c r="BH143" s="67"/>
      <c r="BI143" s="67"/>
      <c r="BJ143" s="67"/>
      <c r="BK143" s="67"/>
      <c r="BL143" s="67"/>
      <c r="BM143" s="67"/>
      <c r="BN143" s="67"/>
      <c r="BO143" s="67"/>
      <c r="BP143" s="67"/>
      <c r="BQ143" s="67"/>
      <c r="BR143" s="67"/>
      <c r="BS143" s="67"/>
      <c r="BT143" s="67"/>
      <c r="BU143" s="67"/>
      <c r="BV143" s="67"/>
      <c r="BW143" s="67"/>
      <c r="BX143" s="67"/>
      <c r="BY143" s="67"/>
      <c r="BZ143" s="67"/>
      <c r="CA143" s="67"/>
      <c r="CB143" s="67"/>
      <c r="CC143" s="67"/>
      <c r="CD143" s="67"/>
      <c r="CE143" s="67"/>
      <c r="CF143" s="67"/>
      <c r="CG143" s="67"/>
      <c r="CH143" s="67"/>
      <c r="CI143" s="67"/>
      <c r="CJ143" s="67"/>
      <c r="CK143" s="67"/>
      <c r="CL143" s="67"/>
      <c r="CM143" s="67"/>
      <c r="CN143" s="67"/>
      <c r="CO143" s="67"/>
      <c r="CP143" s="67"/>
      <c r="CQ143" s="120"/>
      <c r="CR143" s="120"/>
      <c r="CS143" s="120"/>
      <c r="CT143" s="120"/>
      <c r="CU143" s="120"/>
      <c r="CV143" s="120"/>
      <c r="CW143" s="120"/>
      <c r="CX143" s="120"/>
      <c r="CY143" s="120"/>
      <c r="CZ143" s="120"/>
      <c r="DA143" s="120"/>
      <c r="DB143" s="120"/>
      <c r="DC143" s="120"/>
      <c r="DD143" s="120"/>
      <c r="DE143" s="120"/>
      <c r="DF143" s="120"/>
      <c r="DG143" s="120"/>
      <c r="DH143" s="120"/>
      <c r="DI143" s="120"/>
      <c r="DJ143" s="120"/>
      <c r="DK143" s="120"/>
      <c r="DL143" s="120"/>
      <c r="DM143" s="120"/>
      <c r="DN143" s="120"/>
      <c r="DO143" s="120"/>
      <c r="DP143" s="67"/>
      <c r="DQ143" s="67"/>
      <c r="DR143" s="67"/>
      <c r="DS143" s="67"/>
      <c r="DT143" s="67"/>
      <c r="DU143" s="67"/>
      <c r="DV143" s="67"/>
      <c r="DW143" s="67"/>
      <c r="DX143" s="67"/>
      <c r="DY143" s="67"/>
      <c r="DZ143" s="67"/>
      <c r="EA143" s="67"/>
      <c r="EB143" s="67"/>
      <c r="EC143" s="67"/>
      <c r="ED143" s="67"/>
      <c r="EE143" s="67"/>
      <c r="EF143" s="67"/>
      <c r="EG143" s="67"/>
      <c r="EH143" s="67"/>
      <c r="EI143" s="67"/>
      <c r="EJ143" s="67"/>
      <c r="EK143" s="67"/>
      <c r="EL143" s="67"/>
      <c r="EM143" s="67"/>
      <c r="EN143" s="67"/>
      <c r="EO143" s="67"/>
      <c r="EP143" s="67"/>
      <c r="EQ143" s="67"/>
      <c r="ER143" s="67"/>
      <c r="ES143" s="67"/>
      <c r="ET143" s="67"/>
      <c r="EU143" s="67"/>
      <c r="EV143" s="67"/>
      <c r="EW143" s="67"/>
      <c r="EX143" s="67"/>
      <c r="EY143" s="67"/>
      <c r="EZ143" s="67"/>
      <c r="FA143" s="67"/>
      <c r="FB143" s="67"/>
      <c r="FC143" s="67"/>
      <c r="FD143" s="67"/>
      <c r="FE143" s="67"/>
      <c r="FF143" s="67"/>
      <c r="FG143" s="67"/>
      <c r="FH143" s="67"/>
      <c r="FI143" s="67"/>
      <c r="FJ143" s="67"/>
      <c r="FK143" s="67"/>
      <c r="FL143" s="67"/>
      <c r="FM143" s="67"/>
      <c r="FN143" s="67"/>
      <c r="FO143" s="67"/>
      <c r="FP143" s="67"/>
    </row>
    <row r="144" spans="2:172" s="380" customFormat="1" hidden="1" x14ac:dyDescent="0.2">
      <c r="J144" s="12"/>
      <c r="AI144" s="12"/>
      <c r="AJ144" s="12"/>
      <c r="AK144" s="12"/>
      <c r="AL144" s="12"/>
      <c r="AM144" s="12"/>
      <c r="AN144" s="12"/>
      <c r="AO144" s="12"/>
      <c r="AQ144" s="67"/>
      <c r="AR144" s="67"/>
      <c r="AS144" s="67"/>
      <c r="AT144" s="67"/>
      <c r="AU144" s="67"/>
      <c r="AV144" s="67"/>
      <c r="AW144" s="67"/>
      <c r="AX144" s="67"/>
      <c r="AY144" s="67"/>
      <c r="AZ144" s="67"/>
      <c r="BA144" s="67"/>
      <c r="BB144" s="220"/>
      <c r="BC144" s="220"/>
      <c r="BD144" s="220"/>
      <c r="BE144" s="220"/>
      <c r="BF144" s="220"/>
      <c r="BG144" s="67"/>
      <c r="BH144" s="67"/>
      <c r="BI144" s="67"/>
      <c r="BJ144" s="67"/>
      <c r="BK144" s="67"/>
      <c r="BL144" s="67"/>
      <c r="BM144" s="67"/>
      <c r="BN144" s="67"/>
      <c r="BO144" s="67"/>
      <c r="BP144" s="67"/>
      <c r="BQ144" s="67"/>
      <c r="BR144" s="67"/>
      <c r="BS144" s="67"/>
      <c r="BT144" s="67"/>
      <c r="BU144" s="67"/>
      <c r="BV144" s="67"/>
      <c r="BW144" s="67"/>
      <c r="BX144" s="67"/>
      <c r="BY144" s="67"/>
      <c r="BZ144" s="67"/>
      <c r="CA144" s="67"/>
      <c r="CB144" s="67"/>
      <c r="CC144" s="67"/>
      <c r="CD144" s="67"/>
      <c r="CE144" s="67"/>
      <c r="CF144" s="67"/>
      <c r="CG144" s="67"/>
      <c r="CH144" s="67"/>
      <c r="CI144" s="67"/>
      <c r="CJ144" s="67"/>
      <c r="CK144" s="67"/>
      <c r="CL144" s="67"/>
      <c r="CM144" s="67"/>
      <c r="CN144" s="67"/>
      <c r="CO144" s="67"/>
      <c r="CP144" s="67"/>
      <c r="CQ144" s="120"/>
      <c r="CR144" s="120"/>
      <c r="CS144" s="120"/>
      <c r="CT144" s="120"/>
      <c r="CU144" s="120"/>
      <c r="CV144" s="120"/>
      <c r="CW144" s="120"/>
      <c r="CX144" s="120"/>
      <c r="CY144" s="120"/>
      <c r="CZ144" s="120"/>
      <c r="DA144" s="120"/>
      <c r="DB144" s="120"/>
      <c r="DC144" s="120"/>
      <c r="DD144" s="120"/>
      <c r="DE144" s="120"/>
      <c r="DF144" s="120"/>
      <c r="DG144" s="120"/>
      <c r="DH144" s="120"/>
      <c r="DI144" s="120"/>
      <c r="DJ144" s="120"/>
      <c r="DK144" s="120"/>
      <c r="DL144" s="120"/>
      <c r="DM144" s="120"/>
      <c r="DN144" s="120"/>
      <c r="DO144" s="120"/>
      <c r="DP144" s="67"/>
      <c r="DQ144" s="67"/>
      <c r="DR144" s="67"/>
      <c r="DS144" s="67"/>
      <c r="DT144" s="67"/>
      <c r="DU144" s="67"/>
      <c r="DV144" s="67"/>
      <c r="DW144" s="67"/>
      <c r="DX144" s="67"/>
      <c r="DY144" s="67"/>
      <c r="DZ144" s="67"/>
      <c r="EA144" s="67"/>
      <c r="EB144" s="67"/>
      <c r="EC144" s="67"/>
      <c r="ED144" s="67"/>
      <c r="EE144" s="67"/>
      <c r="EF144" s="67"/>
      <c r="EG144" s="67"/>
      <c r="EH144" s="67"/>
      <c r="EI144" s="67"/>
      <c r="EJ144" s="67"/>
      <c r="EK144" s="67"/>
      <c r="EL144" s="67"/>
      <c r="EM144" s="67"/>
      <c r="EN144" s="67"/>
      <c r="EO144" s="67"/>
      <c r="EP144" s="67"/>
      <c r="EQ144" s="67"/>
      <c r="ER144" s="67"/>
      <c r="ES144" s="67"/>
      <c r="ET144" s="67"/>
      <c r="EU144" s="67"/>
      <c r="EV144" s="67"/>
      <c r="EW144" s="67"/>
      <c r="EX144" s="67"/>
      <c r="EY144" s="67"/>
      <c r="EZ144" s="67"/>
      <c r="FA144" s="67"/>
      <c r="FB144" s="67"/>
      <c r="FC144" s="67"/>
      <c r="FD144" s="67"/>
      <c r="FE144" s="67"/>
      <c r="FF144" s="67"/>
      <c r="FG144" s="67"/>
      <c r="FH144" s="67"/>
      <c r="FI144" s="67"/>
      <c r="FJ144" s="67"/>
      <c r="FK144" s="67"/>
      <c r="FL144" s="67"/>
      <c r="FM144" s="67"/>
      <c r="FN144" s="67"/>
      <c r="FO144" s="67"/>
      <c r="FP144" s="67"/>
    </row>
    <row r="145" spans="10:172" s="380" customFormat="1" hidden="1" x14ac:dyDescent="0.2">
      <c r="AQ145" s="67"/>
      <c r="AR145" s="67"/>
      <c r="AS145" s="67"/>
      <c r="AT145" s="67"/>
      <c r="AU145" s="67"/>
      <c r="AV145" s="67"/>
      <c r="AW145" s="67"/>
      <c r="AX145" s="67"/>
      <c r="AY145" s="67"/>
      <c r="AZ145" s="67"/>
      <c r="BA145" s="67"/>
      <c r="BB145" s="220"/>
      <c r="BC145" s="220"/>
      <c r="BD145" s="220"/>
      <c r="BE145" s="220"/>
      <c r="BF145" s="220"/>
      <c r="BG145" s="67"/>
      <c r="BH145" s="67"/>
      <c r="BI145" s="67"/>
      <c r="BJ145" s="67"/>
      <c r="BK145" s="67"/>
      <c r="BL145" s="67"/>
      <c r="BM145" s="67"/>
      <c r="BN145" s="67"/>
      <c r="BO145" s="67"/>
      <c r="BP145" s="67"/>
      <c r="BQ145" s="67"/>
      <c r="BR145" s="67"/>
      <c r="BS145" s="67"/>
      <c r="BT145" s="67"/>
      <c r="BU145" s="67"/>
      <c r="BV145" s="67"/>
      <c r="BW145" s="67"/>
      <c r="BX145" s="67"/>
      <c r="BY145" s="67"/>
      <c r="BZ145" s="67"/>
      <c r="CA145" s="67"/>
      <c r="CB145" s="67"/>
      <c r="CC145" s="67"/>
      <c r="CD145" s="67"/>
      <c r="CE145" s="67"/>
      <c r="CF145" s="67"/>
      <c r="CG145" s="67"/>
      <c r="CH145" s="67"/>
      <c r="CI145" s="67"/>
      <c r="CJ145" s="67"/>
      <c r="CK145" s="67"/>
      <c r="CL145" s="67"/>
      <c r="CM145" s="67"/>
      <c r="CN145" s="67"/>
      <c r="CO145" s="67"/>
      <c r="CP145" s="67"/>
      <c r="CQ145" s="120"/>
      <c r="CR145" s="120"/>
      <c r="CS145" s="120"/>
      <c r="CT145" s="120"/>
      <c r="CU145" s="120"/>
      <c r="CV145" s="120"/>
      <c r="CW145" s="120"/>
      <c r="CX145" s="120"/>
      <c r="CY145" s="120"/>
      <c r="CZ145" s="120"/>
      <c r="DA145" s="120"/>
      <c r="DB145" s="120"/>
      <c r="DC145" s="120"/>
      <c r="DD145" s="120"/>
      <c r="DE145" s="120"/>
      <c r="DF145" s="120"/>
      <c r="DG145" s="120"/>
      <c r="DH145" s="120"/>
      <c r="DI145" s="120"/>
      <c r="DJ145" s="120"/>
      <c r="DK145" s="120"/>
      <c r="DL145" s="120"/>
      <c r="DM145" s="120"/>
      <c r="DN145" s="120"/>
      <c r="DO145" s="120"/>
      <c r="DP145" s="67"/>
      <c r="DQ145" s="67"/>
      <c r="DR145" s="67"/>
      <c r="DS145" s="67"/>
      <c r="DT145" s="67"/>
      <c r="DU145" s="67"/>
      <c r="DV145" s="67"/>
      <c r="DW145" s="67"/>
      <c r="DX145" s="67"/>
      <c r="DY145" s="67"/>
      <c r="DZ145" s="67"/>
      <c r="EA145" s="67"/>
      <c r="EB145" s="67"/>
      <c r="EC145" s="67"/>
      <c r="ED145" s="67"/>
      <c r="EE145" s="67"/>
      <c r="EF145" s="67"/>
      <c r="EG145" s="67"/>
      <c r="EH145" s="67"/>
      <c r="EI145" s="67"/>
      <c r="EJ145" s="67"/>
      <c r="EK145" s="67"/>
      <c r="EL145" s="67"/>
      <c r="EM145" s="67"/>
      <c r="EN145" s="67"/>
      <c r="EO145" s="67"/>
      <c r="EP145" s="67"/>
      <c r="EQ145" s="67"/>
      <c r="ER145" s="67"/>
      <c r="ES145" s="67"/>
      <c r="ET145" s="67"/>
      <c r="EU145" s="67"/>
      <c r="EV145" s="67"/>
      <c r="EW145" s="67"/>
      <c r="EX145" s="67"/>
      <c r="EY145" s="67"/>
      <c r="EZ145" s="67"/>
      <c r="FA145" s="67"/>
      <c r="FB145" s="67"/>
      <c r="FC145" s="67"/>
      <c r="FD145" s="67"/>
      <c r="FE145" s="67"/>
      <c r="FF145" s="67"/>
      <c r="FG145" s="67"/>
      <c r="FH145" s="67"/>
      <c r="FI145" s="67"/>
      <c r="FJ145" s="67"/>
      <c r="FK145" s="67"/>
      <c r="FL145" s="67"/>
      <c r="FM145" s="67"/>
      <c r="FN145" s="67"/>
      <c r="FO145" s="67"/>
      <c r="FP145" s="67"/>
    </row>
    <row r="146" spans="10:172" s="380" customFormat="1" hidden="1" x14ac:dyDescent="0.2">
      <c r="AQ146" s="67"/>
      <c r="AR146" s="67"/>
      <c r="AS146" s="67"/>
      <c r="AT146" s="67"/>
      <c r="AU146" s="67"/>
      <c r="AV146" s="67"/>
      <c r="AW146" s="67"/>
      <c r="AX146" s="67"/>
      <c r="AY146" s="67"/>
      <c r="AZ146" s="67"/>
      <c r="BA146" s="67"/>
      <c r="BB146" s="220"/>
      <c r="BC146" s="220"/>
      <c r="BD146" s="220"/>
      <c r="BE146" s="220"/>
      <c r="BF146" s="220"/>
      <c r="BG146" s="67"/>
      <c r="BH146" s="67"/>
      <c r="BI146" s="67"/>
      <c r="BJ146" s="67"/>
      <c r="BK146" s="67"/>
      <c r="BL146" s="67"/>
      <c r="BM146" s="67"/>
      <c r="BN146" s="67"/>
      <c r="BO146" s="67"/>
      <c r="BP146" s="67"/>
      <c r="BQ146" s="67"/>
      <c r="BR146" s="67"/>
      <c r="BS146" s="67"/>
      <c r="BT146" s="67"/>
      <c r="BU146" s="67"/>
      <c r="BV146" s="67"/>
      <c r="BW146" s="67"/>
      <c r="BX146" s="67"/>
      <c r="BY146" s="67"/>
      <c r="BZ146" s="67"/>
      <c r="CA146" s="67"/>
      <c r="CB146" s="67"/>
      <c r="CC146" s="67"/>
      <c r="CD146" s="67"/>
      <c r="CE146" s="67"/>
      <c r="CF146" s="67"/>
      <c r="CG146" s="67"/>
      <c r="CH146" s="67"/>
      <c r="CI146" s="67"/>
      <c r="CJ146" s="67"/>
      <c r="CK146" s="67"/>
      <c r="CL146" s="67"/>
      <c r="CM146" s="67"/>
      <c r="CN146" s="67"/>
      <c r="CO146" s="67"/>
      <c r="CP146" s="67"/>
      <c r="CQ146" s="120"/>
      <c r="CR146" s="120"/>
      <c r="CS146" s="120"/>
      <c r="CT146" s="120"/>
      <c r="CU146" s="120"/>
      <c r="CV146" s="120"/>
      <c r="CW146" s="120"/>
      <c r="CX146" s="120"/>
      <c r="CY146" s="120"/>
      <c r="CZ146" s="120"/>
      <c r="DA146" s="120"/>
      <c r="DB146" s="120"/>
      <c r="DC146" s="120"/>
      <c r="DD146" s="120"/>
      <c r="DE146" s="120"/>
      <c r="DF146" s="120"/>
      <c r="DG146" s="120"/>
      <c r="DH146" s="120"/>
      <c r="DI146" s="120"/>
      <c r="DJ146" s="120"/>
      <c r="DK146" s="120"/>
      <c r="DL146" s="120"/>
      <c r="DM146" s="120"/>
      <c r="DN146" s="120"/>
      <c r="DO146" s="120"/>
      <c r="DP146" s="67"/>
      <c r="DQ146" s="67"/>
      <c r="DR146" s="67"/>
      <c r="DS146" s="67"/>
      <c r="DT146" s="67"/>
      <c r="DU146" s="67"/>
      <c r="DV146" s="67"/>
      <c r="DW146" s="67"/>
      <c r="DX146" s="67"/>
      <c r="DY146" s="67"/>
      <c r="DZ146" s="67"/>
      <c r="EA146" s="67"/>
      <c r="EB146" s="67"/>
      <c r="EC146" s="67"/>
      <c r="ED146" s="67"/>
      <c r="EE146" s="67"/>
      <c r="EF146" s="67"/>
      <c r="EG146" s="67"/>
      <c r="EH146" s="67"/>
      <c r="EI146" s="67"/>
      <c r="EJ146" s="67"/>
      <c r="EK146" s="67"/>
      <c r="EL146" s="67"/>
      <c r="EM146" s="67"/>
      <c r="EN146" s="67"/>
      <c r="EO146" s="67"/>
      <c r="EP146" s="67"/>
      <c r="EQ146" s="67"/>
      <c r="ER146" s="67"/>
      <c r="ES146" s="67"/>
      <c r="ET146" s="67"/>
      <c r="EU146" s="67"/>
      <c r="EV146" s="67"/>
      <c r="EW146" s="67"/>
      <c r="EX146" s="67"/>
      <c r="EY146" s="67"/>
      <c r="EZ146" s="67"/>
      <c r="FA146" s="67"/>
      <c r="FB146" s="67"/>
      <c r="FC146" s="67"/>
      <c r="FD146" s="67"/>
      <c r="FE146" s="67"/>
      <c r="FF146" s="67"/>
      <c r="FG146" s="67"/>
      <c r="FH146" s="67"/>
      <c r="FI146" s="67"/>
      <c r="FJ146" s="67"/>
      <c r="FK146" s="67"/>
      <c r="FL146" s="67"/>
      <c r="FM146" s="67"/>
      <c r="FN146" s="67"/>
      <c r="FO146" s="67"/>
      <c r="FP146" s="67"/>
    </row>
    <row r="147" spans="10:172" s="380" customFormat="1" hidden="1" x14ac:dyDescent="0.2">
      <c r="AQ147" s="67"/>
      <c r="AR147" s="67"/>
      <c r="AS147" s="67"/>
      <c r="AT147" s="67"/>
      <c r="AU147" s="67"/>
      <c r="AV147" s="67"/>
      <c r="AW147" s="67"/>
      <c r="AX147" s="67"/>
      <c r="AY147" s="67"/>
      <c r="AZ147" s="67"/>
      <c r="BA147" s="67"/>
      <c r="BB147" s="220"/>
      <c r="BC147" s="220"/>
      <c r="BD147" s="220"/>
      <c r="BE147" s="220"/>
      <c r="BF147" s="220"/>
      <c r="BG147" s="67"/>
      <c r="BH147" s="67"/>
      <c r="BI147" s="67"/>
      <c r="BJ147" s="67"/>
      <c r="BK147" s="67"/>
      <c r="BL147" s="67"/>
      <c r="BM147" s="67"/>
      <c r="BN147" s="67"/>
      <c r="BO147" s="67"/>
      <c r="BP147" s="67"/>
      <c r="BQ147" s="67"/>
      <c r="BR147" s="67"/>
      <c r="BS147" s="67"/>
      <c r="BT147" s="67"/>
      <c r="BU147" s="67"/>
      <c r="BV147" s="67"/>
      <c r="BW147" s="67"/>
      <c r="BX147" s="67"/>
      <c r="BY147" s="67"/>
      <c r="BZ147" s="67"/>
      <c r="CA147" s="67"/>
      <c r="CB147" s="67"/>
      <c r="CC147" s="67"/>
      <c r="CD147" s="67"/>
      <c r="CE147" s="67"/>
      <c r="CF147" s="67"/>
      <c r="CG147" s="67"/>
      <c r="CH147" s="67"/>
      <c r="CI147" s="67"/>
      <c r="CJ147" s="67"/>
      <c r="CK147" s="67"/>
      <c r="CL147" s="67"/>
      <c r="CM147" s="67"/>
      <c r="CN147" s="67"/>
      <c r="CO147" s="67"/>
      <c r="CP147" s="67"/>
      <c r="CQ147" s="120"/>
      <c r="CR147" s="120"/>
      <c r="CS147" s="120"/>
      <c r="CT147" s="120"/>
      <c r="CU147" s="120"/>
      <c r="CV147" s="120"/>
      <c r="CW147" s="120"/>
      <c r="CX147" s="120"/>
      <c r="CY147" s="120"/>
      <c r="CZ147" s="120"/>
      <c r="DA147" s="120"/>
      <c r="DB147" s="120"/>
      <c r="DC147" s="120"/>
      <c r="DD147" s="120"/>
      <c r="DE147" s="120"/>
      <c r="DF147" s="120"/>
      <c r="DG147" s="120"/>
      <c r="DH147" s="120"/>
      <c r="DI147" s="120"/>
      <c r="DJ147" s="120"/>
      <c r="DK147" s="120"/>
      <c r="DL147" s="120"/>
      <c r="DM147" s="120"/>
      <c r="DN147" s="120"/>
      <c r="DO147" s="120"/>
      <c r="DP147" s="67"/>
      <c r="DQ147" s="67"/>
      <c r="DR147" s="67"/>
      <c r="DS147" s="67"/>
      <c r="DT147" s="67"/>
      <c r="DU147" s="67"/>
      <c r="DV147" s="67"/>
      <c r="DW147" s="67"/>
      <c r="DX147" s="67"/>
      <c r="DY147" s="67"/>
      <c r="DZ147" s="67"/>
      <c r="EA147" s="67"/>
      <c r="EB147" s="67"/>
      <c r="EC147" s="67"/>
      <c r="ED147" s="67"/>
      <c r="EE147" s="67"/>
      <c r="EF147" s="67"/>
      <c r="EG147" s="67"/>
      <c r="EH147" s="67"/>
      <c r="EI147" s="67"/>
      <c r="EJ147" s="67"/>
      <c r="EK147" s="67"/>
      <c r="EL147" s="67"/>
      <c r="EM147" s="67"/>
      <c r="EN147" s="67"/>
      <c r="EO147" s="67"/>
      <c r="EP147" s="67"/>
      <c r="EQ147" s="67"/>
      <c r="ER147" s="67"/>
      <c r="ES147" s="67"/>
      <c r="ET147" s="67"/>
      <c r="EU147" s="67"/>
      <c r="EV147" s="67"/>
      <c r="EW147" s="67"/>
      <c r="EX147" s="67"/>
      <c r="EY147" s="67"/>
      <c r="EZ147" s="67"/>
      <c r="FA147" s="67"/>
      <c r="FB147" s="67"/>
      <c r="FC147" s="67"/>
      <c r="FD147" s="67"/>
      <c r="FE147" s="67"/>
      <c r="FF147" s="67"/>
      <c r="FG147" s="67"/>
      <c r="FH147" s="67"/>
      <c r="FI147" s="67"/>
      <c r="FJ147" s="67"/>
      <c r="FK147" s="67"/>
      <c r="FL147" s="67"/>
      <c r="FM147" s="67"/>
      <c r="FN147" s="67"/>
      <c r="FO147" s="67"/>
      <c r="FP147" s="67"/>
    </row>
    <row r="148" spans="10:172" s="380" customFormat="1" hidden="1" x14ac:dyDescent="0.2">
      <c r="AQ148" s="67"/>
      <c r="AR148" s="67"/>
      <c r="AS148" s="67"/>
      <c r="AT148" s="67"/>
      <c r="AU148" s="67"/>
      <c r="AV148" s="67"/>
      <c r="AW148" s="67"/>
      <c r="AX148" s="67"/>
      <c r="AY148" s="67"/>
      <c r="AZ148" s="67"/>
      <c r="BA148" s="67"/>
      <c r="BB148" s="220"/>
      <c r="BC148" s="220"/>
      <c r="BD148" s="220"/>
      <c r="BE148" s="220"/>
      <c r="BF148" s="220"/>
      <c r="BG148" s="67"/>
      <c r="BH148" s="67"/>
      <c r="BI148" s="67"/>
      <c r="BJ148" s="67"/>
      <c r="BK148" s="67"/>
      <c r="BL148" s="67"/>
      <c r="BM148" s="67"/>
      <c r="BN148" s="67"/>
      <c r="BO148" s="67"/>
      <c r="BP148" s="67"/>
      <c r="BQ148" s="67"/>
      <c r="BR148" s="67"/>
      <c r="BS148" s="67"/>
      <c r="BT148" s="67"/>
      <c r="BU148" s="67"/>
      <c r="BV148" s="67"/>
      <c r="BW148" s="67"/>
      <c r="BX148" s="67"/>
      <c r="BY148" s="67"/>
      <c r="BZ148" s="67"/>
      <c r="CA148" s="67"/>
      <c r="CB148" s="67"/>
      <c r="CC148" s="67"/>
      <c r="CD148" s="67"/>
      <c r="CE148" s="67"/>
      <c r="CF148" s="67"/>
      <c r="CG148" s="67"/>
      <c r="CH148" s="67"/>
      <c r="CI148" s="67"/>
      <c r="CJ148" s="67"/>
      <c r="CK148" s="67"/>
      <c r="CL148" s="67"/>
      <c r="CM148" s="67"/>
      <c r="CN148" s="67"/>
      <c r="CO148" s="67"/>
      <c r="CP148" s="67"/>
      <c r="CQ148" s="120"/>
      <c r="CR148" s="120"/>
      <c r="CS148" s="120"/>
      <c r="CT148" s="120"/>
      <c r="CU148" s="120"/>
      <c r="CV148" s="120"/>
      <c r="CW148" s="120"/>
      <c r="CX148" s="120"/>
      <c r="CY148" s="120"/>
      <c r="CZ148" s="120"/>
      <c r="DA148" s="120"/>
      <c r="DB148" s="120"/>
      <c r="DC148" s="120"/>
      <c r="DD148" s="120"/>
      <c r="DE148" s="120"/>
      <c r="DF148" s="120"/>
      <c r="DG148" s="120"/>
      <c r="DH148" s="120"/>
      <c r="DI148" s="120"/>
      <c r="DJ148" s="120"/>
      <c r="DK148" s="120"/>
      <c r="DL148" s="120"/>
      <c r="DM148" s="120"/>
      <c r="DN148" s="120"/>
      <c r="DO148" s="120"/>
      <c r="DP148" s="67"/>
      <c r="DQ148" s="67"/>
      <c r="DR148" s="67"/>
      <c r="DS148" s="67"/>
      <c r="DT148" s="67"/>
      <c r="DU148" s="67"/>
      <c r="DV148" s="67"/>
      <c r="DW148" s="67"/>
      <c r="DX148" s="67"/>
      <c r="DY148" s="67"/>
      <c r="DZ148" s="67"/>
      <c r="EA148" s="67"/>
      <c r="EB148" s="67"/>
      <c r="EC148" s="67"/>
      <c r="ED148" s="67"/>
      <c r="EE148" s="67"/>
      <c r="EF148" s="67"/>
      <c r="EG148" s="67"/>
      <c r="EH148" s="67"/>
      <c r="EI148" s="67"/>
      <c r="EJ148" s="67"/>
      <c r="EK148" s="67"/>
      <c r="EL148" s="67"/>
      <c r="EM148" s="67"/>
      <c r="EN148" s="67"/>
      <c r="EO148" s="67"/>
      <c r="EP148" s="67"/>
      <c r="EQ148" s="67"/>
      <c r="ER148" s="67"/>
      <c r="ES148" s="67"/>
      <c r="ET148" s="67"/>
      <c r="EU148" s="67"/>
      <c r="EV148" s="67"/>
      <c r="EW148" s="67"/>
      <c r="EX148" s="67"/>
      <c r="EY148" s="67"/>
      <c r="EZ148" s="67"/>
      <c r="FA148" s="67"/>
      <c r="FB148" s="67"/>
      <c r="FC148" s="67"/>
      <c r="FD148" s="67"/>
      <c r="FE148" s="67"/>
      <c r="FF148" s="67"/>
      <c r="FG148" s="67"/>
      <c r="FH148" s="67"/>
      <c r="FI148" s="67"/>
      <c r="FJ148" s="67"/>
      <c r="FK148" s="67"/>
      <c r="FL148" s="67"/>
      <c r="FM148" s="67"/>
      <c r="FN148" s="67"/>
      <c r="FO148" s="67"/>
      <c r="FP148" s="67"/>
    </row>
    <row r="149" spans="10:172" s="380" customFormat="1" hidden="1" x14ac:dyDescent="0.2">
      <c r="AQ149" s="67"/>
      <c r="AR149" s="67"/>
      <c r="AS149" s="67"/>
      <c r="AT149" s="67"/>
      <c r="AU149" s="67"/>
      <c r="AV149" s="67"/>
      <c r="AW149" s="67"/>
      <c r="AX149" s="67"/>
      <c r="AY149" s="67"/>
      <c r="AZ149" s="67"/>
      <c r="BA149" s="67"/>
      <c r="BB149" s="220"/>
      <c r="BC149" s="220"/>
      <c r="BD149" s="220"/>
      <c r="BE149" s="220"/>
      <c r="BF149" s="220"/>
      <c r="BG149" s="67"/>
      <c r="BH149" s="67"/>
      <c r="BI149" s="67"/>
      <c r="BJ149" s="67"/>
      <c r="BK149" s="67"/>
      <c r="BL149" s="67"/>
      <c r="BM149" s="67"/>
      <c r="BN149" s="67"/>
      <c r="BO149" s="67"/>
      <c r="BP149" s="67"/>
      <c r="BQ149" s="67"/>
      <c r="BR149" s="67"/>
      <c r="BS149" s="67"/>
      <c r="BT149" s="67"/>
      <c r="BU149" s="67"/>
      <c r="BV149" s="67"/>
      <c r="BW149" s="67"/>
      <c r="BX149" s="67"/>
      <c r="BY149" s="67"/>
      <c r="BZ149" s="67"/>
      <c r="CA149" s="67"/>
      <c r="CB149" s="67"/>
      <c r="CC149" s="67"/>
      <c r="CD149" s="67"/>
      <c r="CE149" s="67"/>
      <c r="CF149" s="67"/>
      <c r="CG149" s="67"/>
      <c r="CH149" s="67"/>
      <c r="CI149" s="67"/>
      <c r="CJ149" s="67"/>
      <c r="CK149" s="67"/>
      <c r="CL149" s="67"/>
      <c r="CM149" s="67"/>
      <c r="CN149" s="67"/>
      <c r="CO149" s="67"/>
      <c r="CP149" s="67"/>
      <c r="CQ149" s="120"/>
      <c r="CR149" s="120"/>
      <c r="CS149" s="120"/>
      <c r="CT149" s="120"/>
      <c r="CU149" s="120"/>
      <c r="CV149" s="120"/>
      <c r="CW149" s="120"/>
      <c r="CX149" s="120"/>
      <c r="CY149" s="120"/>
      <c r="CZ149" s="120"/>
      <c r="DA149" s="120"/>
      <c r="DB149" s="120"/>
      <c r="DC149" s="120"/>
      <c r="DD149" s="120"/>
      <c r="DE149" s="120"/>
      <c r="DF149" s="120"/>
      <c r="DG149" s="120"/>
      <c r="DH149" s="120"/>
      <c r="DI149" s="120"/>
      <c r="DJ149" s="120"/>
      <c r="DK149" s="120"/>
      <c r="DL149" s="120"/>
      <c r="DM149" s="120"/>
      <c r="DN149" s="120"/>
      <c r="DO149" s="120"/>
      <c r="DP149" s="67"/>
      <c r="DQ149" s="67"/>
      <c r="DR149" s="67"/>
      <c r="DS149" s="67"/>
      <c r="DT149" s="67"/>
      <c r="DU149" s="67"/>
      <c r="DV149" s="67"/>
      <c r="DW149" s="67"/>
      <c r="DX149" s="67"/>
      <c r="DY149" s="67"/>
      <c r="DZ149" s="67"/>
      <c r="EA149" s="67"/>
      <c r="EB149" s="67"/>
      <c r="EC149" s="67"/>
      <c r="ED149" s="67"/>
      <c r="EE149" s="67"/>
      <c r="EF149" s="67"/>
      <c r="EG149" s="67"/>
      <c r="EH149" s="67"/>
      <c r="EI149" s="67"/>
      <c r="EJ149" s="67"/>
      <c r="EK149" s="67"/>
      <c r="EL149" s="67"/>
      <c r="EM149" s="67"/>
      <c r="EN149" s="67"/>
      <c r="EO149" s="67"/>
      <c r="EP149" s="67"/>
      <c r="EQ149" s="67"/>
      <c r="ER149" s="67"/>
      <c r="ES149" s="67"/>
      <c r="ET149" s="67"/>
      <c r="EU149" s="67"/>
      <c r="EV149" s="67"/>
      <c r="EW149" s="67"/>
      <c r="EX149" s="67"/>
      <c r="EY149" s="67"/>
      <c r="EZ149" s="67"/>
      <c r="FA149" s="67"/>
      <c r="FB149" s="67"/>
      <c r="FC149" s="67"/>
      <c r="FD149" s="67"/>
      <c r="FE149" s="67"/>
      <c r="FF149" s="67"/>
      <c r="FG149" s="67"/>
      <c r="FH149" s="67"/>
      <c r="FI149" s="67"/>
      <c r="FJ149" s="67"/>
      <c r="FK149" s="67"/>
      <c r="FL149" s="67"/>
      <c r="FM149" s="67"/>
      <c r="FN149" s="67"/>
      <c r="FO149" s="67"/>
      <c r="FP149" s="67"/>
    </row>
    <row r="150" spans="10:172" s="380" customFormat="1" hidden="1" x14ac:dyDescent="0.2">
      <c r="AQ150" s="67"/>
      <c r="AR150" s="67"/>
      <c r="AS150" s="67"/>
      <c r="AT150" s="67"/>
      <c r="AU150" s="67"/>
      <c r="AV150" s="67"/>
      <c r="AW150" s="67"/>
      <c r="AX150" s="67"/>
      <c r="AY150" s="67"/>
      <c r="AZ150" s="67"/>
      <c r="BA150" s="67"/>
      <c r="BB150" s="220"/>
      <c r="BC150" s="220"/>
      <c r="BD150" s="220"/>
      <c r="BE150" s="220"/>
      <c r="BF150" s="220"/>
      <c r="BG150" s="67"/>
      <c r="BH150" s="67"/>
      <c r="BI150" s="67"/>
      <c r="BJ150" s="67"/>
      <c r="BK150" s="67"/>
      <c r="BL150" s="67"/>
      <c r="BM150" s="67"/>
      <c r="BN150" s="67"/>
      <c r="BO150" s="67"/>
      <c r="BP150" s="67"/>
      <c r="BQ150" s="67"/>
      <c r="BR150" s="67"/>
      <c r="BS150" s="67"/>
      <c r="BT150" s="67"/>
      <c r="BU150" s="67"/>
      <c r="BV150" s="67"/>
      <c r="BW150" s="67"/>
      <c r="BX150" s="67"/>
      <c r="BY150" s="67"/>
      <c r="BZ150" s="67"/>
      <c r="CA150" s="67"/>
      <c r="CB150" s="67"/>
      <c r="CC150" s="67"/>
      <c r="CD150" s="67"/>
      <c r="CE150" s="67"/>
      <c r="CF150" s="67"/>
      <c r="CG150" s="67"/>
      <c r="CH150" s="67"/>
      <c r="CI150" s="67"/>
      <c r="CJ150" s="67"/>
      <c r="CK150" s="67"/>
      <c r="CL150" s="67"/>
      <c r="CM150" s="67"/>
      <c r="CN150" s="67"/>
      <c r="CO150" s="67"/>
      <c r="CP150" s="67"/>
      <c r="CQ150" s="120"/>
      <c r="CR150" s="120"/>
      <c r="CS150" s="120"/>
      <c r="CT150" s="120"/>
      <c r="CU150" s="120"/>
      <c r="CV150" s="120"/>
      <c r="CW150" s="120"/>
      <c r="CX150" s="120"/>
      <c r="CY150" s="120"/>
      <c r="CZ150" s="120"/>
      <c r="DA150" s="120"/>
      <c r="DB150" s="120"/>
      <c r="DC150" s="120"/>
      <c r="DD150" s="120"/>
      <c r="DE150" s="120"/>
      <c r="DF150" s="120"/>
      <c r="DG150" s="120"/>
      <c r="DH150" s="120"/>
      <c r="DI150" s="120"/>
      <c r="DJ150" s="120"/>
      <c r="DK150" s="120"/>
      <c r="DL150" s="120"/>
      <c r="DM150" s="120"/>
      <c r="DN150" s="120"/>
      <c r="DO150" s="120"/>
      <c r="DP150" s="67"/>
      <c r="DQ150" s="67"/>
      <c r="DR150" s="67"/>
      <c r="DS150" s="67"/>
      <c r="DT150" s="67"/>
      <c r="DU150" s="67"/>
      <c r="DV150" s="67"/>
      <c r="DW150" s="67"/>
      <c r="DX150" s="67"/>
      <c r="DY150" s="67"/>
      <c r="DZ150" s="67"/>
      <c r="EA150" s="67"/>
      <c r="EB150" s="67"/>
      <c r="EC150" s="67"/>
      <c r="ED150" s="67"/>
      <c r="EE150" s="67"/>
      <c r="EF150" s="67"/>
      <c r="EG150" s="67"/>
      <c r="EH150" s="67"/>
      <c r="EI150" s="67"/>
      <c r="EJ150" s="67"/>
      <c r="EK150" s="67"/>
      <c r="EL150" s="67"/>
      <c r="EM150" s="67"/>
      <c r="EN150" s="67"/>
      <c r="EO150" s="67"/>
      <c r="EP150" s="67"/>
      <c r="EQ150" s="67"/>
      <c r="ER150" s="67"/>
      <c r="ES150" s="67"/>
      <c r="ET150" s="67"/>
      <c r="EU150" s="67"/>
      <c r="EV150" s="67"/>
      <c r="EW150" s="67"/>
      <c r="EX150" s="67"/>
      <c r="EY150" s="67"/>
      <c r="EZ150" s="67"/>
      <c r="FA150" s="67"/>
      <c r="FB150" s="67"/>
      <c r="FC150" s="67"/>
      <c r="FD150" s="67"/>
      <c r="FE150" s="67"/>
      <c r="FF150" s="67"/>
      <c r="FG150" s="67"/>
      <c r="FH150" s="67"/>
      <c r="FI150" s="67"/>
      <c r="FJ150" s="67"/>
      <c r="FK150" s="67"/>
      <c r="FL150" s="67"/>
      <c r="FM150" s="67"/>
      <c r="FN150" s="67"/>
      <c r="FO150" s="67"/>
      <c r="FP150" s="67"/>
    </row>
    <row r="151" spans="10:172" s="380" customFormat="1" x14ac:dyDescent="0.2">
      <c r="AQ151" s="67"/>
      <c r="AR151" s="67"/>
      <c r="AS151" s="67"/>
      <c r="AT151" s="67"/>
      <c r="AU151" s="67"/>
      <c r="AV151" s="67"/>
      <c r="AW151" s="67"/>
      <c r="AX151" s="67"/>
      <c r="AY151" s="67"/>
      <c r="AZ151" s="67"/>
      <c r="BA151" s="67"/>
      <c r="BB151" s="220"/>
      <c r="BC151" s="220"/>
      <c r="BD151" s="220"/>
      <c r="BE151" s="220"/>
      <c r="BF151" s="220"/>
      <c r="BG151" s="67"/>
      <c r="BH151" s="67"/>
      <c r="BI151" s="67"/>
      <c r="BJ151" s="67"/>
      <c r="BK151" s="67"/>
      <c r="BL151" s="67"/>
      <c r="BM151" s="67"/>
      <c r="BN151" s="67"/>
      <c r="BO151" s="67"/>
      <c r="BP151" s="67"/>
      <c r="BQ151" s="67"/>
      <c r="BR151" s="67"/>
      <c r="BS151" s="67"/>
      <c r="BT151" s="67"/>
      <c r="BU151" s="67"/>
      <c r="BV151" s="67"/>
      <c r="BW151" s="67"/>
      <c r="BX151" s="67"/>
      <c r="BY151" s="67"/>
      <c r="BZ151" s="67"/>
      <c r="CA151" s="67"/>
      <c r="CB151" s="67"/>
      <c r="CC151" s="67"/>
      <c r="CD151" s="67"/>
      <c r="CE151" s="67"/>
      <c r="CF151" s="67"/>
      <c r="CG151" s="67"/>
      <c r="CH151" s="67"/>
      <c r="CI151" s="67"/>
      <c r="CJ151" s="67"/>
      <c r="CK151" s="67"/>
      <c r="CL151" s="67"/>
      <c r="CM151" s="67"/>
      <c r="CN151" s="67"/>
      <c r="CO151" s="67"/>
      <c r="CP151" s="67"/>
      <c r="CQ151" s="120"/>
      <c r="CR151" s="120"/>
      <c r="CS151" s="120"/>
      <c r="CT151" s="120"/>
      <c r="CU151" s="120"/>
      <c r="CV151" s="120"/>
      <c r="CW151" s="120"/>
      <c r="CX151" s="120"/>
      <c r="CY151" s="120"/>
      <c r="CZ151" s="120"/>
      <c r="DA151" s="120"/>
      <c r="DB151" s="120"/>
      <c r="DC151" s="120"/>
      <c r="DD151" s="120"/>
      <c r="DE151" s="120"/>
      <c r="DF151" s="120"/>
      <c r="DG151" s="120"/>
      <c r="DH151" s="120"/>
      <c r="DI151" s="120"/>
      <c r="DJ151" s="120"/>
      <c r="DK151" s="120"/>
      <c r="DL151" s="120"/>
      <c r="DM151" s="120"/>
      <c r="DN151" s="120"/>
      <c r="DO151" s="120"/>
      <c r="DP151" s="67"/>
      <c r="DQ151" s="67"/>
      <c r="DR151" s="67"/>
      <c r="DS151" s="67"/>
      <c r="DT151" s="67"/>
      <c r="DU151" s="67"/>
      <c r="DV151" s="67"/>
      <c r="DW151" s="67"/>
      <c r="DX151" s="67"/>
      <c r="DY151" s="67"/>
      <c r="DZ151" s="67"/>
      <c r="EA151" s="67"/>
      <c r="EB151" s="67"/>
      <c r="EC151" s="67"/>
      <c r="ED151" s="67"/>
      <c r="EE151" s="67"/>
      <c r="EF151" s="67"/>
      <c r="EG151" s="67"/>
      <c r="EH151" s="67"/>
      <c r="EI151" s="67"/>
      <c r="EJ151" s="67"/>
      <c r="EK151" s="67"/>
      <c r="EL151" s="67"/>
      <c r="EM151" s="67"/>
      <c r="EN151" s="67"/>
      <c r="EO151" s="67"/>
      <c r="EP151" s="67"/>
      <c r="EQ151" s="67"/>
      <c r="ER151" s="67"/>
      <c r="ES151" s="67"/>
      <c r="ET151" s="67"/>
      <c r="EU151" s="67"/>
      <c r="EV151" s="67"/>
      <c r="EW151" s="67"/>
      <c r="EX151" s="67"/>
      <c r="EY151" s="67"/>
      <c r="EZ151" s="67"/>
      <c r="FA151" s="67"/>
      <c r="FB151" s="67"/>
      <c r="FC151" s="67"/>
      <c r="FD151" s="67"/>
      <c r="FE151" s="67"/>
      <c r="FF151" s="67"/>
      <c r="FG151" s="67"/>
      <c r="FH151" s="67"/>
      <c r="FI151" s="67"/>
      <c r="FJ151" s="67"/>
      <c r="FK151" s="67"/>
      <c r="FL151" s="67"/>
      <c r="FM151" s="67"/>
      <c r="FN151" s="67"/>
      <c r="FO151" s="67"/>
      <c r="FP151" s="67"/>
    </row>
    <row r="152" spans="10:172" s="380" customFormat="1" x14ac:dyDescent="0.2">
      <c r="AQ152" s="67"/>
      <c r="AR152" s="67"/>
      <c r="AS152" s="67"/>
      <c r="AT152" s="67"/>
      <c r="AU152" s="67"/>
      <c r="AV152" s="67"/>
      <c r="AW152" s="67"/>
      <c r="AX152" s="67"/>
      <c r="AY152" s="67"/>
      <c r="AZ152" s="67"/>
      <c r="BA152" s="67"/>
      <c r="BB152" s="220"/>
      <c r="BC152" s="220"/>
      <c r="BD152" s="220"/>
      <c r="BE152" s="220"/>
      <c r="BF152" s="220"/>
      <c r="BG152" s="67"/>
      <c r="BH152" s="67"/>
      <c r="BI152" s="67"/>
      <c r="BJ152" s="67"/>
      <c r="BK152" s="67"/>
      <c r="BL152" s="67"/>
      <c r="BM152" s="67"/>
      <c r="BN152" s="67"/>
      <c r="BO152" s="67"/>
      <c r="BP152" s="67"/>
      <c r="BQ152" s="67"/>
      <c r="BR152" s="67"/>
      <c r="BS152" s="67"/>
      <c r="BT152" s="67"/>
      <c r="BU152" s="67"/>
      <c r="BV152" s="67"/>
      <c r="BW152" s="67"/>
      <c r="BX152" s="67"/>
      <c r="BY152" s="67"/>
      <c r="BZ152" s="67"/>
      <c r="CA152" s="67"/>
      <c r="CB152" s="67"/>
      <c r="CC152" s="67"/>
      <c r="CD152" s="67"/>
      <c r="CE152" s="67"/>
      <c r="CF152" s="67"/>
      <c r="CG152" s="67"/>
      <c r="CH152" s="67"/>
      <c r="CI152" s="67"/>
      <c r="CJ152" s="67"/>
      <c r="CK152" s="67"/>
      <c r="CL152" s="67"/>
      <c r="CM152" s="67"/>
      <c r="CN152" s="67"/>
      <c r="CO152" s="67"/>
      <c r="CP152" s="67"/>
      <c r="CQ152" s="120"/>
      <c r="CR152" s="120"/>
      <c r="CS152" s="120"/>
      <c r="CT152" s="120"/>
      <c r="CU152" s="120"/>
      <c r="CV152" s="120"/>
      <c r="CW152" s="120"/>
      <c r="CX152" s="120"/>
      <c r="CY152" s="120"/>
      <c r="CZ152" s="120"/>
      <c r="DA152" s="120"/>
      <c r="DB152" s="120"/>
      <c r="DC152" s="120"/>
      <c r="DD152" s="120"/>
      <c r="DE152" s="120"/>
      <c r="DF152" s="120"/>
      <c r="DG152" s="120"/>
      <c r="DH152" s="120"/>
      <c r="DI152" s="120"/>
      <c r="DJ152" s="120"/>
      <c r="DK152" s="120"/>
      <c r="DL152" s="120"/>
      <c r="DM152" s="120"/>
      <c r="DN152" s="120"/>
      <c r="DO152" s="120"/>
      <c r="DP152" s="67"/>
      <c r="DQ152" s="67"/>
      <c r="DR152" s="67"/>
      <c r="DS152" s="67"/>
      <c r="DT152" s="67"/>
      <c r="DU152" s="67"/>
      <c r="DV152" s="67"/>
      <c r="DW152" s="67"/>
      <c r="DX152" s="67"/>
      <c r="DY152" s="67"/>
      <c r="DZ152" s="67"/>
      <c r="EA152" s="67"/>
      <c r="EB152" s="67"/>
      <c r="EC152" s="67"/>
      <c r="ED152" s="67"/>
      <c r="EE152" s="67"/>
      <c r="EF152" s="67"/>
      <c r="EG152" s="67"/>
      <c r="EH152" s="67"/>
      <c r="EI152" s="67"/>
      <c r="EJ152" s="67"/>
      <c r="EK152" s="67"/>
      <c r="EL152" s="67"/>
      <c r="EM152" s="67"/>
      <c r="EN152" s="67"/>
      <c r="EO152" s="67"/>
      <c r="EP152" s="67"/>
      <c r="EQ152" s="67"/>
      <c r="ER152" s="67"/>
      <c r="ES152" s="67"/>
      <c r="ET152" s="67"/>
      <c r="EU152" s="67"/>
      <c r="EV152" s="67"/>
      <c r="EW152" s="67"/>
      <c r="EX152" s="67"/>
      <c r="EY152" s="67"/>
      <c r="EZ152" s="67"/>
      <c r="FA152" s="67"/>
      <c r="FB152" s="67"/>
      <c r="FC152" s="67"/>
      <c r="FD152" s="67"/>
      <c r="FE152" s="67"/>
      <c r="FF152" s="67"/>
      <c r="FG152" s="67"/>
      <c r="FH152" s="67"/>
      <c r="FI152" s="67"/>
      <c r="FJ152" s="67"/>
      <c r="FK152" s="67"/>
      <c r="FL152" s="67"/>
      <c r="FM152" s="67"/>
      <c r="FN152" s="67"/>
      <c r="FO152" s="67"/>
      <c r="FP152" s="67"/>
    </row>
    <row r="153" spans="10:172" s="380" customFormat="1" x14ac:dyDescent="0.2">
      <c r="AQ153" s="67"/>
      <c r="AR153" s="67"/>
      <c r="AS153" s="67"/>
      <c r="AT153" s="67"/>
      <c r="AU153" s="67"/>
      <c r="AV153" s="67"/>
      <c r="AW153" s="67"/>
      <c r="AX153" s="67"/>
      <c r="AY153" s="67"/>
      <c r="AZ153" s="67"/>
      <c r="BA153" s="67"/>
      <c r="BB153" s="220"/>
      <c r="BC153" s="220"/>
      <c r="BD153" s="220"/>
      <c r="BE153" s="220"/>
      <c r="BF153" s="220"/>
      <c r="BG153" s="67"/>
      <c r="BH153" s="67"/>
      <c r="BI153" s="67"/>
      <c r="BJ153" s="67"/>
      <c r="BK153" s="67"/>
      <c r="BL153" s="67"/>
      <c r="BM153" s="67"/>
      <c r="BN153" s="67"/>
      <c r="BO153" s="67"/>
      <c r="BP153" s="67"/>
      <c r="BQ153" s="67"/>
      <c r="BR153" s="67"/>
      <c r="BS153" s="67"/>
      <c r="BT153" s="67"/>
      <c r="BU153" s="67"/>
      <c r="BV153" s="67"/>
      <c r="BW153" s="67"/>
      <c r="BX153" s="67"/>
      <c r="BY153" s="67"/>
      <c r="BZ153" s="67"/>
      <c r="CA153" s="67"/>
      <c r="CB153" s="67"/>
      <c r="CC153" s="67"/>
      <c r="CD153" s="67"/>
      <c r="CE153" s="67"/>
      <c r="CF153" s="67"/>
      <c r="CG153" s="67"/>
      <c r="CH153" s="67"/>
      <c r="CI153" s="67"/>
      <c r="CJ153" s="67"/>
      <c r="CK153" s="67"/>
      <c r="CL153" s="67"/>
      <c r="CM153" s="67"/>
      <c r="CN153" s="67"/>
      <c r="CO153" s="67"/>
      <c r="CP153" s="67"/>
      <c r="CQ153" s="120"/>
      <c r="CR153" s="120"/>
      <c r="CS153" s="120"/>
      <c r="CT153" s="120"/>
      <c r="CU153" s="120"/>
      <c r="CV153" s="120"/>
      <c r="CW153" s="120"/>
      <c r="CX153" s="120"/>
      <c r="CY153" s="120"/>
      <c r="CZ153" s="120"/>
      <c r="DA153" s="120"/>
      <c r="DB153" s="120"/>
      <c r="DC153" s="120"/>
      <c r="DD153" s="120"/>
      <c r="DE153" s="120"/>
      <c r="DF153" s="120"/>
      <c r="DG153" s="120"/>
      <c r="DH153" s="120"/>
      <c r="DI153" s="120"/>
      <c r="DJ153" s="120"/>
      <c r="DK153" s="120"/>
      <c r="DL153" s="120"/>
      <c r="DM153" s="120"/>
      <c r="DN153" s="120"/>
      <c r="DO153" s="120"/>
      <c r="DP153" s="67"/>
      <c r="DQ153" s="67"/>
      <c r="DR153" s="67"/>
      <c r="DS153" s="67"/>
      <c r="DT153" s="67"/>
      <c r="DU153" s="67"/>
      <c r="DV153" s="67"/>
      <c r="DW153" s="67"/>
      <c r="DX153" s="67"/>
      <c r="DY153" s="67"/>
      <c r="DZ153" s="67"/>
      <c r="EA153" s="67"/>
      <c r="EB153" s="67"/>
      <c r="EC153" s="67"/>
      <c r="ED153" s="67"/>
      <c r="EE153" s="67"/>
      <c r="EF153" s="67"/>
      <c r="EG153" s="67"/>
      <c r="EH153" s="67"/>
      <c r="EI153" s="67"/>
      <c r="EJ153" s="67"/>
      <c r="EK153" s="67"/>
      <c r="EL153" s="67"/>
      <c r="EM153" s="67"/>
      <c r="EN153" s="67"/>
      <c r="EO153" s="67"/>
      <c r="EP153" s="67"/>
      <c r="EQ153" s="67"/>
      <c r="ER153" s="67"/>
      <c r="ES153" s="67"/>
      <c r="ET153" s="67"/>
      <c r="EU153" s="67"/>
      <c r="EV153" s="67"/>
      <c r="EW153" s="67"/>
      <c r="EX153" s="67"/>
      <c r="EY153" s="67"/>
      <c r="EZ153" s="67"/>
      <c r="FA153" s="67"/>
      <c r="FB153" s="67"/>
      <c r="FC153" s="67"/>
      <c r="FD153" s="67"/>
      <c r="FE153" s="67"/>
      <c r="FF153" s="67"/>
      <c r="FG153" s="67"/>
      <c r="FH153" s="67"/>
      <c r="FI153" s="67"/>
      <c r="FJ153" s="67"/>
      <c r="FK153" s="67"/>
      <c r="FL153" s="67"/>
      <c r="FM153" s="67"/>
      <c r="FN153" s="67"/>
      <c r="FO153" s="67"/>
      <c r="FP153" s="67"/>
    </row>
    <row r="154" spans="10:172" s="380" customFormat="1" x14ac:dyDescent="0.2">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Q154" s="67"/>
      <c r="AR154" s="67"/>
      <c r="AS154" s="67"/>
      <c r="AT154" s="67"/>
      <c r="AU154" s="67"/>
      <c r="AV154" s="67"/>
      <c r="AW154" s="67"/>
      <c r="AX154" s="67"/>
      <c r="AY154" s="67"/>
      <c r="AZ154" s="67"/>
      <c r="BA154" s="67"/>
      <c r="BB154" s="220"/>
      <c r="BC154" s="220"/>
      <c r="BD154" s="220"/>
      <c r="BE154" s="220"/>
      <c r="BF154" s="220"/>
      <c r="BG154" s="67"/>
      <c r="BH154" s="67"/>
      <c r="BI154" s="67"/>
      <c r="BJ154" s="67"/>
      <c r="BK154" s="67"/>
      <c r="BL154" s="67"/>
      <c r="BM154" s="67"/>
      <c r="BN154" s="67"/>
      <c r="BO154" s="67"/>
      <c r="BP154" s="67"/>
      <c r="BQ154" s="67"/>
      <c r="BR154" s="67"/>
      <c r="BS154" s="67"/>
      <c r="BT154" s="67"/>
      <c r="BU154" s="67"/>
      <c r="BV154" s="67"/>
      <c r="BW154" s="67"/>
      <c r="BX154" s="67"/>
      <c r="BY154" s="67"/>
      <c r="BZ154" s="67"/>
      <c r="CA154" s="67"/>
      <c r="CB154" s="67"/>
      <c r="CC154" s="67"/>
      <c r="CD154" s="67"/>
      <c r="CE154" s="67"/>
      <c r="CF154" s="67"/>
      <c r="CG154" s="67"/>
      <c r="CH154" s="67"/>
      <c r="CI154" s="67"/>
      <c r="CJ154" s="67"/>
      <c r="CK154" s="67"/>
      <c r="CL154" s="67"/>
      <c r="CM154" s="67"/>
      <c r="CN154" s="67"/>
      <c r="CO154" s="67"/>
      <c r="CP154" s="67"/>
      <c r="CQ154" s="120"/>
      <c r="CR154" s="120"/>
      <c r="CS154" s="120"/>
      <c r="CT154" s="120"/>
      <c r="CU154" s="120"/>
      <c r="CV154" s="120"/>
      <c r="CW154" s="120"/>
      <c r="CX154" s="120"/>
      <c r="CY154" s="120"/>
      <c r="CZ154" s="120"/>
      <c r="DA154" s="120"/>
      <c r="DB154" s="120"/>
      <c r="DC154" s="120"/>
      <c r="DD154" s="120"/>
      <c r="DE154" s="120"/>
      <c r="DF154" s="120"/>
      <c r="DG154" s="120"/>
      <c r="DH154" s="120"/>
      <c r="DI154" s="120"/>
      <c r="DJ154" s="120"/>
      <c r="DK154" s="120"/>
      <c r="DL154" s="120"/>
      <c r="DM154" s="120"/>
      <c r="DN154" s="120"/>
      <c r="DO154" s="120"/>
      <c r="DP154" s="67"/>
      <c r="DQ154" s="67"/>
      <c r="DR154" s="67"/>
      <c r="DS154" s="67"/>
      <c r="DT154" s="67"/>
      <c r="DU154" s="67"/>
      <c r="DV154" s="67"/>
      <c r="DW154" s="67"/>
      <c r="DX154" s="67"/>
      <c r="DY154" s="67"/>
      <c r="DZ154" s="67"/>
      <c r="EA154" s="67"/>
      <c r="EB154" s="67"/>
      <c r="EC154" s="67"/>
      <c r="ED154" s="67"/>
      <c r="EE154" s="67"/>
      <c r="EF154" s="67"/>
      <c r="EG154" s="67"/>
      <c r="EH154" s="67"/>
      <c r="EI154" s="67"/>
      <c r="EJ154" s="67"/>
      <c r="EK154" s="67"/>
      <c r="EL154" s="67"/>
      <c r="EM154" s="67"/>
      <c r="EN154" s="67"/>
      <c r="EO154" s="67"/>
      <c r="EP154" s="67"/>
      <c r="EQ154" s="67"/>
      <c r="ER154" s="67"/>
      <c r="ES154" s="67"/>
      <c r="ET154" s="67"/>
      <c r="EU154" s="67"/>
      <c r="EV154" s="67"/>
      <c r="EW154" s="67"/>
      <c r="EX154" s="67"/>
      <c r="EY154" s="67"/>
      <c r="EZ154" s="67"/>
      <c r="FA154" s="67"/>
      <c r="FB154" s="67"/>
      <c r="FC154" s="67"/>
      <c r="FD154" s="67"/>
      <c r="FE154" s="67"/>
      <c r="FF154" s="67"/>
      <c r="FG154" s="67"/>
      <c r="FH154" s="67"/>
      <c r="FI154" s="67"/>
      <c r="FJ154" s="67"/>
      <c r="FK154" s="67"/>
      <c r="FL154" s="67"/>
      <c r="FM154" s="67"/>
      <c r="FN154" s="67"/>
      <c r="FO154" s="67"/>
      <c r="FP154" s="67"/>
    </row>
    <row r="155" spans="10:172" s="380" customFormat="1" x14ac:dyDescent="0.2">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Q155" s="67"/>
      <c r="AR155" s="67"/>
      <c r="AS155" s="67"/>
      <c r="AT155" s="67"/>
      <c r="AU155" s="67"/>
      <c r="AV155" s="67"/>
      <c r="AW155" s="67"/>
      <c r="AX155" s="67"/>
      <c r="AY155" s="67"/>
      <c r="AZ155" s="67"/>
      <c r="BA155" s="67"/>
      <c r="BB155" s="220"/>
      <c r="BC155" s="220"/>
      <c r="BD155" s="220"/>
      <c r="BE155" s="220"/>
      <c r="BF155" s="220"/>
      <c r="BG155" s="67"/>
      <c r="BH155" s="67"/>
      <c r="BI155" s="67"/>
      <c r="BJ155" s="67"/>
      <c r="BK155" s="67"/>
      <c r="BL155" s="67"/>
      <c r="BM155" s="67"/>
      <c r="BN155" s="67"/>
      <c r="BO155" s="67"/>
      <c r="BP155" s="67"/>
      <c r="BQ155" s="67"/>
      <c r="BR155" s="67"/>
      <c r="BS155" s="67"/>
      <c r="BT155" s="67"/>
      <c r="BU155" s="67"/>
      <c r="BV155" s="67"/>
      <c r="BW155" s="67"/>
      <c r="BX155" s="67"/>
      <c r="BY155" s="67"/>
      <c r="BZ155" s="67"/>
      <c r="CA155" s="67"/>
      <c r="CB155" s="67"/>
      <c r="CC155" s="67"/>
      <c r="CD155" s="67"/>
      <c r="CE155" s="67"/>
      <c r="CF155" s="67"/>
      <c r="CG155" s="67"/>
      <c r="CH155" s="67"/>
      <c r="CI155" s="67"/>
      <c r="CJ155" s="67"/>
      <c r="CK155" s="67"/>
      <c r="CL155" s="67"/>
      <c r="CM155" s="67"/>
      <c r="CN155" s="67"/>
      <c r="CO155" s="67"/>
      <c r="CP155" s="67"/>
      <c r="CQ155" s="120"/>
      <c r="CR155" s="120"/>
      <c r="CS155" s="120"/>
      <c r="CT155" s="120"/>
      <c r="CU155" s="120"/>
      <c r="CV155" s="120"/>
      <c r="CW155" s="120"/>
      <c r="CX155" s="120"/>
      <c r="CY155" s="120"/>
      <c r="CZ155" s="120"/>
      <c r="DA155" s="120"/>
      <c r="DB155" s="120"/>
      <c r="DC155" s="120"/>
      <c r="DD155" s="120"/>
      <c r="DE155" s="120"/>
      <c r="DF155" s="120"/>
      <c r="DG155" s="120"/>
      <c r="DH155" s="120"/>
      <c r="DI155" s="120"/>
      <c r="DJ155" s="120"/>
      <c r="DK155" s="120"/>
      <c r="DL155" s="120"/>
      <c r="DM155" s="120"/>
      <c r="DN155" s="120"/>
      <c r="DO155" s="120"/>
      <c r="DP155" s="67"/>
      <c r="DQ155" s="67"/>
      <c r="DR155" s="67"/>
      <c r="DS155" s="67"/>
      <c r="DT155" s="67"/>
      <c r="DU155" s="67"/>
      <c r="DV155" s="67"/>
      <c r="DW155" s="67"/>
      <c r="DX155" s="67"/>
      <c r="DY155" s="67"/>
      <c r="DZ155" s="67"/>
      <c r="EA155" s="67"/>
      <c r="EB155" s="67"/>
      <c r="EC155" s="67"/>
      <c r="ED155" s="67"/>
      <c r="EE155" s="67"/>
      <c r="EF155" s="67"/>
      <c r="EG155" s="67"/>
      <c r="EH155" s="67"/>
      <c r="EI155" s="67"/>
      <c r="EJ155" s="67"/>
      <c r="EK155" s="67"/>
      <c r="EL155" s="67"/>
      <c r="EM155" s="67"/>
      <c r="EN155" s="67"/>
      <c r="EO155" s="67"/>
      <c r="EP155" s="67"/>
      <c r="EQ155" s="67"/>
      <c r="ER155" s="67"/>
      <c r="ES155" s="67"/>
      <c r="ET155" s="67"/>
      <c r="EU155" s="67"/>
      <c r="EV155" s="67"/>
      <c r="EW155" s="67"/>
      <c r="EX155" s="67"/>
      <c r="EY155" s="67"/>
      <c r="EZ155" s="67"/>
      <c r="FA155" s="67"/>
      <c r="FB155" s="67"/>
      <c r="FC155" s="67"/>
      <c r="FD155" s="67"/>
      <c r="FE155" s="67"/>
      <c r="FF155" s="67"/>
      <c r="FG155" s="67"/>
      <c r="FH155" s="67"/>
      <c r="FI155" s="67"/>
      <c r="FJ155" s="67"/>
      <c r="FK155" s="67"/>
      <c r="FL155" s="67"/>
      <c r="FM155" s="67"/>
      <c r="FN155" s="67"/>
      <c r="FO155" s="67"/>
      <c r="FP155" s="67"/>
    </row>
    <row r="156" spans="10:172" s="380" customFormat="1" x14ac:dyDescent="0.2">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Q156" s="67"/>
      <c r="AR156" s="67"/>
      <c r="AS156" s="67"/>
      <c r="AT156" s="67"/>
      <c r="AU156" s="67"/>
      <c r="AV156" s="67"/>
      <c r="AW156" s="67"/>
      <c r="AX156" s="67"/>
      <c r="AY156" s="67"/>
      <c r="AZ156" s="67"/>
      <c r="BA156" s="67"/>
      <c r="BB156" s="220"/>
      <c r="BC156" s="220"/>
      <c r="BD156" s="220"/>
      <c r="BE156" s="220"/>
      <c r="BF156" s="220"/>
      <c r="BG156" s="67"/>
      <c r="BH156" s="67"/>
      <c r="BI156" s="67"/>
      <c r="BJ156" s="67"/>
      <c r="BK156" s="67"/>
      <c r="BL156" s="67"/>
      <c r="BM156" s="67"/>
      <c r="BN156" s="67"/>
      <c r="BO156" s="67"/>
      <c r="BP156" s="67"/>
      <c r="BQ156" s="67"/>
      <c r="BR156" s="67"/>
      <c r="BS156" s="67"/>
      <c r="BT156" s="67"/>
      <c r="BU156" s="67"/>
      <c r="BV156" s="67"/>
      <c r="BW156" s="67"/>
      <c r="BX156" s="67"/>
      <c r="BY156" s="67"/>
      <c r="BZ156" s="67"/>
      <c r="CA156" s="67"/>
      <c r="CB156" s="67"/>
      <c r="CC156" s="67"/>
      <c r="CD156" s="67"/>
      <c r="CE156" s="67"/>
      <c r="CF156" s="67"/>
      <c r="CG156" s="67"/>
      <c r="CH156" s="67"/>
      <c r="CI156" s="67"/>
      <c r="CJ156" s="67"/>
      <c r="CK156" s="67"/>
      <c r="CL156" s="67"/>
      <c r="CM156" s="67"/>
      <c r="CN156" s="67"/>
      <c r="CO156" s="67"/>
      <c r="CP156" s="67"/>
      <c r="CQ156" s="120"/>
      <c r="CR156" s="120"/>
      <c r="CS156" s="120"/>
      <c r="CT156" s="120"/>
      <c r="CU156" s="120"/>
      <c r="CV156" s="120"/>
      <c r="CW156" s="120"/>
      <c r="CX156" s="120"/>
      <c r="CY156" s="120"/>
      <c r="CZ156" s="120"/>
      <c r="DA156" s="120"/>
      <c r="DB156" s="120"/>
      <c r="DC156" s="120"/>
      <c r="DD156" s="120"/>
      <c r="DE156" s="120"/>
      <c r="DF156" s="120"/>
      <c r="DG156" s="120"/>
      <c r="DH156" s="120"/>
      <c r="DI156" s="120"/>
      <c r="DJ156" s="120"/>
      <c r="DK156" s="120"/>
      <c r="DL156" s="120"/>
      <c r="DM156" s="120"/>
      <c r="DN156" s="120"/>
      <c r="DO156" s="120"/>
      <c r="DP156" s="67"/>
      <c r="DQ156" s="67"/>
      <c r="DR156" s="67"/>
      <c r="DS156" s="67"/>
      <c r="DT156" s="67"/>
      <c r="DU156" s="67"/>
      <c r="DV156" s="67"/>
      <c r="DW156" s="67"/>
      <c r="DX156" s="67"/>
      <c r="DY156" s="67"/>
      <c r="DZ156" s="67"/>
      <c r="EA156" s="67"/>
      <c r="EB156" s="67"/>
      <c r="EC156" s="67"/>
      <c r="ED156" s="67"/>
      <c r="EE156" s="67"/>
      <c r="EF156" s="67"/>
      <c r="EG156" s="67"/>
      <c r="EH156" s="67"/>
      <c r="EI156" s="67"/>
      <c r="EJ156" s="67"/>
      <c r="EK156" s="67"/>
      <c r="EL156" s="67"/>
      <c r="EM156" s="67"/>
      <c r="EN156" s="67"/>
      <c r="EO156" s="67"/>
      <c r="EP156" s="67"/>
      <c r="EQ156" s="67"/>
      <c r="ER156" s="67"/>
      <c r="ES156" s="67"/>
      <c r="ET156" s="67"/>
      <c r="EU156" s="67"/>
      <c r="EV156" s="67"/>
      <c r="EW156" s="67"/>
      <c r="EX156" s="67"/>
      <c r="EY156" s="67"/>
      <c r="EZ156" s="67"/>
      <c r="FA156" s="67"/>
      <c r="FB156" s="67"/>
      <c r="FC156" s="67"/>
      <c r="FD156" s="67"/>
      <c r="FE156" s="67"/>
      <c r="FF156" s="67"/>
      <c r="FG156" s="67"/>
      <c r="FH156" s="67"/>
      <c r="FI156" s="67"/>
      <c r="FJ156" s="67"/>
      <c r="FK156" s="67"/>
      <c r="FL156" s="67"/>
      <c r="FM156" s="67"/>
      <c r="FN156" s="67"/>
      <c r="FO156" s="67"/>
      <c r="FP156" s="67"/>
    </row>
    <row r="157" spans="10:172" s="380" customFormat="1" x14ac:dyDescent="0.2">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Q157" s="67"/>
      <c r="AR157" s="67"/>
      <c r="AS157" s="67"/>
      <c r="AT157" s="67"/>
      <c r="AU157" s="67"/>
      <c r="AV157" s="67"/>
      <c r="AW157" s="67"/>
      <c r="AX157" s="67"/>
      <c r="AY157" s="67"/>
      <c r="AZ157" s="67"/>
      <c r="BA157" s="67"/>
      <c r="BB157" s="220"/>
      <c r="BC157" s="220"/>
      <c r="BD157" s="220"/>
      <c r="BE157" s="220"/>
      <c r="BF157" s="220"/>
      <c r="BG157" s="67"/>
      <c r="BH157" s="67"/>
      <c r="BI157" s="67"/>
      <c r="BJ157" s="67"/>
      <c r="BK157" s="67"/>
      <c r="BL157" s="67"/>
      <c r="BM157" s="67"/>
      <c r="BN157" s="67"/>
      <c r="BO157" s="67"/>
      <c r="BP157" s="67"/>
      <c r="BQ157" s="67"/>
      <c r="BR157" s="67"/>
      <c r="BS157" s="67"/>
      <c r="BT157" s="67"/>
      <c r="BU157" s="67"/>
      <c r="BV157" s="67"/>
      <c r="BW157" s="67"/>
      <c r="BX157" s="67"/>
      <c r="BY157" s="67"/>
      <c r="BZ157" s="67"/>
      <c r="CA157" s="67"/>
      <c r="CB157" s="67"/>
      <c r="CC157" s="67"/>
      <c r="CD157" s="67"/>
      <c r="CE157" s="67"/>
      <c r="CF157" s="67"/>
      <c r="CG157" s="67"/>
      <c r="CH157" s="67"/>
      <c r="CI157" s="67"/>
      <c r="CJ157" s="67"/>
      <c r="CK157" s="67"/>
      <c r="CL157" s="67"/>
      <c r="CM157" s="67"/>
      <c r="CN157" s="67"/>
      <c r="CO157" s="67"/>
      <c r="CP157" s="67"/>
      <c r="CQ157" s="120"/>
      <c r="CR157" s="120"/>
      <c r="CS157" s="120"/>
      <c r="CT157" s="120"/>
      <c r="CU157" s="120"/>
      <c r="CV157" s="120"/>
      <c r="CW157" s="120"/>
      <c r="CX157" s="120"/>
      <c r="CY157" s="120"/>
      <c r="CZ157" s="120"/>
      <c r="DA157" s="120"/>
      <c r="DB157" s="120"/>
      <c r="DC157" s="120"/>
      <c r="DD157" s="120"/>
      <c r="DE157" s="120"/>
      <c r="DF157" s="120"/>
      <c r="DG157" s="120"/>
      <c r="DH157" s="120"/>
      <c r="DI157" s="120"/>
      <c r="DJ157" s="120"/>
      <c r="DK157" s="120"/>
      <c r="DL157" s="120"/>
      <c r="DM157" s="120"/>
      <c r="DN157" s="120"/>
      <c r="DO157" s="120"/>
      <c r="DP157" s="67"/>
      <c r="DQ157" s="67"/>
      <c r="DR157" s="67"/>
      <c r="DS157" s="67"/>
      <c r="DT157" s="67"/>
      <c r="DU157" s="67"/>
      <c r="DV157" s="67"/>
      <c r="DW157" s="67"/>
      <c r="DX157" s="67"/>
      <c r="DY157" s="67"/>
      <c r="DZ157" s="67"/>
      <c r="EA157" s="67"/>
      <c r="EB157" s="67"/>
      <c r="EC157" s="67"/>
      <c r="ED157" s="67"/>
      <c r="EE157" s="67"/>
      <c r="EF157" s="67"/>
      <c r="EG157" s="67"/>
      <c r="EH157" s="67"/>
      <c r="EI157" s="67"/>
      <c r="EJ157" s="67"/>
      <c r="EK157" s="67"/>
      <c r="EL157" s="67"/>
      <c r="EM157" s="67"/>
      <c r="EN157" s="67"/>
      <c r="EO157" s="67"/>
      <c r="EP157" s="67"/>
      <c r="EQ157" s="67"/>
      <c r="ER157" s="67"/>
      <c r="ES157" s="67"/>
      <c r="ET157" s="67"/>
      <c r="EU157" s="67"/>
      <c r="EV157" s="67"/>
      <c r="EW157" s="67"/>
      <c r="EX157" s="67"/>
      <c r="EY157" s="67"/>
      <c r="EZ157" s="67"/>
      <c r="FA157" s="67"/>
      <c r="FB157" s="67"/>
      <c r="FC157" s="67"/>
      <c r="FD157" s="67"/>
      <c r="FE157" s="67"/>
      <c r="FF157" s="67"/>
      <c r="FG157" s="67"/>
      <c r="FH157" s="67"/>
      <c r="FI157" s="67"/>
      <c r="FJ157" s="67"/>
      <c r="FK157" s="67"/>
      <c r="FL157" s="67"/>
      <c r="FM157" s="67"/>
      <c r="FN157" s="67"/>
      <c r="FO157" s="67"/>
      <c r="FP157" s="67"/>
    </row>
    <row r="158" spans="10:172" s="380" customFormat="1" x14ac:dyDescent="0.2">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Q158" s="67"/>
      <c r="AR158" s="67"/>
      <c r="AS158" s="67"/>
      <c r="AT158" s="67"/>
      <c r="AU158" s="67"/>
      <c r="AV158" s="67"/>
      <c r="AW158" s="67"/>
      <c r="AX158" s="67"/>
      <c r="AY158" s="67"/>
      <c r="AZ158" s="67"/>
      <c r="BA158" s="67"/>
      <c r="BB158" s="220"/>
      <c r="BC158" s="220"/>
      <c r="BD158" s="220"/>
      <c r="BE158" s="220"/>
      <c r="BF158" s="220"/>
      <c r="BG158" s="67"/>
      <c r="BH158" s="67"/>
      <c r="BI158" s="67"/>
      <c r="BJ158" s="67"/>
      <c r="BK158" s="67"/>
      <c r="BL158" s="67"/>
      <c r="BM158" s="67"/>
      <c r="BN158" s="67"/>
      <c r="BO158" s="67"/>
      <c r="BP158" s="67"/>
      <c r="BQ158" s="67"/>
      <c r="BR158" s="67"/>
      <c r="BS158" s="67"/>
      <c r="BT158" s="67"/>
      <c r="BU158" s="67"/>
      <c r="BV158" s="67"/>
      <c r="BW158" s="67"/>
      <c r="BX158" s="67"/>
      <c r="BY158" s="67"/>
      <c r="BZ158" s="67"/>
      <c r="CA158" s="67"/>
      <c r="CB158" s="67"/>
      <c r="CC158" s="67"/>
      <c r="CD158" s="67"/>
      <c r="CE158" s="67"/>
      <c r="CF158" s="67"/>
      <c r="CG158" s="67"/>
      <c r="CH158" s="67"/>
      <c r="CI158" s="67"/>
      <c r="CJ158" s="67"/>
      <c r="CK158" s="67"/>
      <c r="CL158" s="67"/>
      <c r="CM158" s="67"/>
      <c r="CN158" s="67"/>
      <c r="CO158" s="67"/>
      <c r="CP158" s="67"/>
      <c r="CQ158" s="120"/>
      <c r="CR158" s="120"/>
      <c r="CS158" s="120"/>
      <c r="CT158" s="120"/>
      <c r="CU158" s="120"/>
      <c r="CV158" s="120"/>
      <c r="CW158" s="120"/>
      <c r="CX158" s="120"/>
      <c r="CY158" s="120"/>
      <c r="CZ158" s="120"/>
      <c r="DA158" s="120"/>
      <c r="DB158" s="120"/>
      <c r="DC158" s="120"/>
      <c r="DD158" s="120"/>
      <c r="DE158" s="120"/>
      <c r="DF158" s="120"/>
      <c r="DG158" s="120"/>
      <c r="DH158" s="120"/>
      <c r="DI158" s="120"/>
      <c r="DJ158" s="120"/>
      <c r="DK158" s="120"/>
      <c r="DL158" s="120"/>
      <c r="DM158" s="120"/>
      <c r="DN158" s="120"/>
      <c r="DO158" s="120"/>
      <c r="DP158" s="67"/>
      <c r="DQ158" s="67"/>
      <c r="DR158" s="67"/>
      <c r="DS158" s="67"/>
      <c r="DT158" s="67"/>
      <c r="DU158" s="67"/>
      <c r="DV158" s="67"/>
      <c r="DW158" s="67"/>
      <c r="DX158" s="67"/>
      <c r="DY158" s="67"/>
      <c r="DZ158" s="67"/>
      <c r="EA158" s="67"/>
      <c r="EB158" s="67"/>
      <c r="EC158" s="67"/>
      <c r="ED158" s="67"/>
      <c r="EE158" s="67"/>
      <c r="EF158" s="67"/>
      <c r="EG158" s="67"/>
      <c r="EH158" s="67"/>
      <c r="EI158" s="67"/>
      <c r="EJ158" s="67"/>
      <c r="EK158" s="67"/>
      <c r="EL158" s="67"/>
      <c r="EM158" s="67"/>
      <c r="EN158" s="67"/>
      <c r="EO158" s="67"/>
      <c r="EP158" s="67"/>
      <c r="EQ158" s="67"/>
      <c r="ER158" s="67"/>
      <c r="ES158" s="67"/>
      <c r="ET158" s="67"/>
      <c r="EU158" s="67"/>
      <c r="EV158" s="67"/>
      <c r="EW158" s="67"/>
      <c r="EX158" s="67"/>
      <c r="EY158" s="67"/>
      <c r="EZ158" s="67"/>
      <c r="FA158" s="67"/>
      <c r="FB158" s="67"/>
      <c r="FC158" s="67"/>
      <c r="FD158" s="67"/>
      <c r="FE158" s="67"/>
      <c r="FF158" s="67"/>
      <c r="FG158" s="67"/>
      <c r="FH158" s="67"/>
      <c r="FI158" s="67"/>
      <c r="FJ158" s="67"/>
      <c r="FK158" s="67"/>
      <c r="FL158" s="67"/>
      <c r="FM158" s="67"/>
      <c r="FN158" s="67"/>
      <c r="FO158" s="67"/>
      <c r="FP158" s="67"/>
    </row>
    <row r="159" spans="10:172" s="380" customFormat="1" x14ac:dyDescent="0.2">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Q159" s="67"/>
      <c r="AR159" s="67"/>
      <c r="AS159" s="67"/>
      <c r="AT159" s="67"/>
      <c r="AU159" s="67"/>
      <c r="AV159" s="67"/>
      <c r="AW159" s="67"/>
      <c r="AX159" s="67"/>
      <c r="AY159" s="67"/>
      <c r="AZ159" s="67"/>
      <c r="BA159" s="67"/>
      <c r="BB159" s="220"/>
      <c r="BC159" s="220"/>
      <c r="BD159" s="220"/>
      <c r="BE159" s="220"/>
      <c r="BF159" s="220"/>
      <c r="BG159" s="67"/>
      <c r="BH159" s="67"/>
      <c r="BI159" s="67"/>
      <c r="BJ159" s="67"/>
      <c r="BK159" s="67"/>
      <c r="BL159" s="67"/>
      <c r="BM159" s="67"/>
      <c r="BN159" s="67"/>
      <c r="BO159" s="67"/>
      <c r="BP159" s="67"/>
      <c r="BQ159" s="67"/>
      <c r="BR159" s="67"/>
      <c r="BS159" s="67"/>
      <c r="BT159" s="67"/>
      <c r="BU159" s="67"/>
      <c r="BV159" s="67"/>
      <c r="BW159" s="67"/>
      <c r="BX159" s="67"/>
      <c r="BY159" s="67"/>
      <c r="BZ159" s="67"/>
      <c r="CA159" s="67"/>
      <c r="CB159" s="67"/>
      <c r="CC159" s="67"/>
      <c r="CD159" s="67"/>
      <c r="CE159" s="67"/>
      <c r="CF159" s="67"/>
      <c r="CG159" s="67"/>
      <c r="CH159" s="67"/>
      <c r="CI159" s="67"/>
      <c r="CJ159" s="67"/>
      <c r="CK159" s="67"/>
      <c r="CL159" s="67"/>
      <c r="CM159" s="67"/>
      <c r="CN159" s="67"/>
      <c r="CO159" s="67"/>
      <c r="CP159" s="67"/>
      <c r="CQ159" s="120"/>
      <c r="CR159" s="120"/>
      <c r="CS159" s="120"/>
      <c r="CT159" s="120"/>
      <c r="CU159" s="120"/>
      <c r="CV159" s="120"/>
      <c r="CW159" s="120"/>
      <c r="CX159" s="120"/>
      <c r="CY159" s="120"/>
      <c r="CZ159" s="120"/>
      <c r="DA159" s="120"/>
      <c r="DB159" s="120"/>
      <c r="DC159" s="120"/>
      <c r="DD159" s="120"/>
      <c r="DE159" s="120"/>
      <c r="DF159" s="120"/>
      <c r="DG159" s="120"/>
      <c r="DH159" s="120"/>
      <c r="DI159" s="120"/>
      <c r="DJ159" s="120"/>
      <c r="DK159" s="120"/>
      <c r="DL159" s="120"/>
      <c r="DM159" s="120"/>
      <c r="DN159" s="120"/>
      <c r="DO159" s="120"/>
      <c r="DP159" s="67"/>
      <c r="DQ159" s="67"/>
      <c r="DR159" s="67"/>
      <c r="DS159" s="67"/>
      <c r="DT159" s="67"/>
      <c r="DU159" s="67"/>
      <c r="DV159" s="67"/>
      <c r="DW159" s="67"/>
      <c r="DX159" s="67"/>
      <c r="DY159" s="67"/>
      <c r="DZ159" s="67"/>
      <c r="EA159" s="67"/>
      <c r="EB159" s="67"/>
      <c r="EC159" s="67"/>
      <c r="ED159" s="67"/>
      <c r="EE159" s="67"/>
      <c r="EF159" s="67"/>
      <c r="EG159" s="67"/>
      <c r="EH159" s="67"/>
      <c r="EI159" s="67"/>
      <c r="EJ159" s="67"/>
      <c r="EK159" s="67"/>
      <c r="EL159" s="67"/>
      <c r="EM159" s="67"/>
      <c r="EN159" s="67"/>
      <c r="EO159" s="67"/>
      <c r="EP159" s="67"/>
      <c r="EQ159" s="67"/>
      <c r="ER159" s="67"/>
      <c r="ES159" s="67"/>
      <c r="ET159" s="67"/>
      <c r="EU159" s="67"/>
      <c r="EV159" s="67"/>
      <c r="EW159" s="67"/>
      <c r="EX159" s="67"/>
      <c r="EY159" s="67"/>
      <c r="EZ159" s="67"/>
      <c r="FA159" s="67"/>
      <c r="FB159" s="67"/>
      <c r="FC159" s="67"/>
      <c r="FD159" s="67"/>
      <c r="FE159" s="67"/>
      <c r="FF159" s="67"/>
      <c r="FG159" s="67"/>
      <c r="FH159" s="67"/>
      <c r="FI159" s="67"/>
      <c r="FJ159" s="67"/>
      <c r="FK159" s="67"/>
      <c r="FL159" s="67"/>
      <c r="FM159" s="67"/>
      <c r="FN159" s="67"/>
      <c r="FO159" s="67"/>
      <c r="FP159" s="67"/>
    </row>
    <row r="160" spans="10:172" s="380" customFormat="1" x14ac:dyDescent="0.2">
      <c r="AQ160" s="67"/>
      <c r="AR160" s="67"/>
      <c r="AS160" s="67"/>
      <c r="AT160" s="67"/>
      <c r="AU160" s="67"/>
      <c r="AV160" s="67"/>
      <c r="AW160" s="67"/>
      <c r="AX160" s="67"/>
      <c r="AY160" s="67"/>
      <c r="AZ160" s="67"/>
      <c r="BA160" s="67"/>
      <c r="BB160" s="220"/>
      <c r="BC160" s="220"/>
      <c r="BD160" s="220"/>
      <c r="BE160" s="220"/>
      <c r="BF160" s="220"/>
      <c r="BG160" s="67"/>
      <c r="BH160" s="67"/>
      <c r="BI160" s="67"/>
      <c r="BJ160" s="67"/>
      <c r="BK160" s="67"/>
      <c r="BL160" s="67"/>
      <c r="BM160" s="67"/>
      <c r="BN160" s="67"/>
      <c r="BO160" s="67"/>
      <c r="BP160" s="67"/>
      <c r="BQ160" s="67"/>
      <c r="BR160" s="67"/>
      <c r="BS160" s="67"/>
      <c r="BT160" s="67"/>
      <c r="BU160" s="67"/>
      <c r="BV160" s="67"/>
      <c r="BW160" s="67"/>
      <c r="BX160" s="67"/>
      <c r="BY160" s="67"/>
      <c r="BZ160" s="67"/>
      <c r="CA160" s="67"/>
      <c r="CB160" s="67"/>
      <c r="CC160" s="67"/>
      <c r="CD160" s="67"/>
      <c r="CE160" s="67"/>
      <c r="CF160" s="67"/>
      <c r="CG160" s="67"/>
      <c r="CH160" s="67"/>
      <c r="CI160" s="67"/>
      <c r="CJ160" s="67"/>
      <c r="CK160" s="67"/>
      <c r="CL160" s="67"/>
      <c r="CM160" s="67"/>
      <c r="CN160" s="67"/>
      <c r="CO160" s="67"/>
      <c r="CP160" s="67"/>
      <c r="CQ160" s="120"/>
      <c r="CR160" s="120"/>
      <c r="CS160" s="120"/>
      <c r="CT160" s="120"/>
      <c r="CU160" s="120"/>
      <c r="CV160" s="120"/>
      <c r="CW160" s="120"/>
      <c r="CX160" s="120"/>
      <c r="CY160" s="120"/>
      <c r="CZ160" s="120"/>
      <c r="DA160" s="120"/>
      <c r="DB160" s="120"/>
      <c r="DC160" s="120"/>
      <c r="DD160" s="120"/>
      <c r="DE160" s="120"/>
      <c r="DF160" s="120"/>
      <c r="DG160" s="120"/>
      <c r="DH160" s="120"/>
      <c r="DI160" s="120"/>
      <c r="DJ160" s="120"/>
      <c r="DK160" s="120"/>
      <c r="DL160" s="120"/>
      <c r="DM160" s="120"/>
      <c r="DN160" s="120"/>
      <c r="DO160" s="120"/>
      <c r="DP160" s="67"/>
      <c r="DQ160" s="67"/>
      <c r="DR160" s="67"/>
      <c r="DS160" s="67"/>
      <c r="DT160" s="67"/>
      <c r="DU160" s="67"/>
      <c r="DV160" s="67"/>
      <c r="DW160" s="67"/>
      <c r="DX160" s="67"/>
      <c r="DY160" s="67"/>
      <c r="DZ160" s="67"/>
      <c r="EA160" s="67"/>
      <c r="EB160" s="67"/>
      <c r="EC160" s="67"/>
      <c r="ED160" s="67"/>
      <c r="EE160" s="67"/>
      <c r="EF160" s="67"/>
      <c r="EG160" s="67"/>
      <c r="EH160" s="67"/>
      <c r="EI160" s="67"/>
      <c r="EJ160" s="67"/>
      <c r="EK160" s="67"/>
      <c r="EL160" s="67"/>
      <c r="EM160" s="67"/>
      <c r="EN160" s="67"/>
      <c r="EO160" s="67"/>
      <c r="EP160" s="67"/>
      <c r="EQ160" s="67"/>
      <c r="ER160" s="67"/>
      <c r="ES160" s="67"/>
      <c r="ET160" s="67"/>
      <c r="EU160" s="67"/>
      <c r="EV160" s="67"/>
      <c r="EW160" s="67"/>
      <c r="EX160" s="67"/>
      <c r="EY160" s="67"/>
      <c r="EZ160" s="67"/>
      <c r="FA160" s="67"/>
      <c r="FB160" s="67"/>
      <c r="FC160" s="67"/>
      <c r="FD160" s="67"/>
      <c r="FE160" s="67"/>
      <c r="FF160" s="67"/>
      <c r="FG160" s="67"/>
      <c r="FH160" s="67"/>
      <c r="FI160" s="67"/>
      <c r="FJ160" s="67"/>
      <c r="FK160" s="67"/>
      <c r="FL160" s="67"/>
      <c r="FM160" s="67"/>
      <c r="FN160" s="67"/>
      <c r="FO160" s="67"/>
      <c r="FP160" s="67"/>
    </row>
    <row r="161" spans="43:172" s="380" customFormat="1" x14ac:dyDescent="0.2">
      <c r="AQ161" s="67"/>
      <c r="AR161" s="67"/>
      <c r="AS161" s="67"/>
      <c r="AT161" s="67"/>
      <c r="AU161" s="67"/>
      <c r="AV161" s="67"/>
      <c r="AW161" s="67"/>
      <c r="AX161" s="67"/>
      <c r="AY161" s="67"/>
      <c r="AZ161" s="67"/>
      <c r="BA161" s="67"/>
      <c r="BB161" s="220"/>
      <c r="BC161" s="220"/>
      <c r="BD161" s="220"/>
      <c r="BE161" s="220"/>
      <c r="BF161" s="220"/>
      <c r="BG161" s="67"/>
      <c r="BH161" s="67"/>
      <c r="BI161" s="67"/>
      <c r="BJ161" s="67"/>
      <c r="BK161" s="67"/>
      <c r="BL161" s="67"/>
      <c r="BM161" s="67"/>
      <c r="BN161" s="67"/>
      <c r="BO161" s="67"/>
      <c r="BP161" s="67"/>
      <c r="BQ161" s="67"/>
      <c r="BR161" s="67"/>
      <c r="BS161" s="67"/>
      <c r="BT161" s="67"/>
      <c r="BU161" s="67"/>
      <c r="BV161" s="67"/>
      <c r="BW161" s="67"/>
      <c r="BX161" s="67"/>
      <c r="BY161" s="67"/>
      <c r="BZ161" s="67"/>
      <c r="CA161" s="67"/>
      <c r="CB161" s="67"/>
      <c r="CC161" s="67"/>
      <c r="CD161" s="67"/>
      <c r="CE161" s="67"/>
      <c r="CF161" s="67"/>
      <c r="CG161" s="67"/>
      <c r="CH161" s="67"/>
      <c r="CI161" s="67"/>
      <c r="CJ161" s="67"/>
      <c r="CK161" s="67"/>
      <c r="CL161" s="67"/>
      <c r="CM161" s="67"/>
      <c r="CN161" s="67"/>
      <c r="CO161" s="67"/>
      <c r="CP161" s="67"/>
      <c r="CQ161" s="120"/>
      <c r="CR161" s="120"/>
      <c r="CS161" s="120"/>
      <c r="CT161" s="120"/>
      <c r="CU161" s="120"/>
      <c r="CV161" s="120"/>
      <c r="CW161" s="120"/>
      <c r="CX161" s="120"/>
      <c r="CY161" s="120"/>
      <c r="CZ161" s="120"/>
      <c r="DA161" s="120"/>
      <c r="DB161" s="120"/>
      <c r="DC161" s="120"/>
      <c r="DD161" s="120"/>
      <c r="DE161" s="120"/>
      <c r="DF161" s="120"/>
      <c r="DG161" s="120"/>
      <c r="DH161" s="120"/>
      <c r="DI161" s="120"/>
      <c r="DJ161" s="120"/>
      <c r="DK161" s="120"/>
      <c r="DL161" s="120"/>
      <c r="DM161" s="120"/>
      <c r="DN161" s="120"/>
      <c r="DO161" s="120"/>
      <c r="DP161" s="67"/>
      <c r="DQ161" s="67"/>
      <c r="DR161" s="67"/>
      <c r="DS161" s="67"/>
      <c r="DT161" s="67"/>
      <c r="DU161" s="67"/>
      <c r="DV161" s="67"/>
      <c r="DW161" s="67"/>
      <c r="DX161" s="67"/>
      <c r="DY161" s="67"/>
      <c r="DZ161" s="67"/>
      <c r="EA161" s="67"/>
      <c r="EB161" s="67"/>
      <c r="EC161" s="67"/>
      <c r="ED161" s="67"/>
      <c r="EE161" s="67"/>
      <c r="EF161" s="67"/>
      <c r="EG161" s="67"/>
      <c r="EH161" s="67"/>
      <c r="EI161" s="67"/>
      <c r="EJ161" s="67"/>
      <c r="EK161" s="67"/>
      <c r="EL161" s="67"/>
      <c r="EM161" s="67"/>
      <c r="EN161" s="67"/>
      <c r="EO161" s="67"/>
      <c r="EP161" s="67"/>
      <c r="EQ161" s="67"/>
      <c r="ER161" s="67"/>
      <c r="ES161" s="67"/>
      <c r="ET161" s="67"/>
      <c r="EU161" s="67"/>
      <c r="EV161" s="67"/>
      <c r="EW161" s="67"/>
      <c r="EX161" s="67"/>
      <c r="EY161" s="67"/>
      <c r="EZ161" s="67"/>
      <c r="FA161" s="67"/>
      <c r="FB161" s="67"/>
      <c r="FC161" s="67"/>
      <c r="FD161" s="67"/>
      <c r="FE161" s="67"/>
      <c r="FF161" s="67"/>
      <c r="FG161" s="67"/>
      <c r="FH161" s="67"/>
      <c r="FI161" s="67"/>
      <c r="FJ161" s="67"/>
      <c r="FK161" s="67"/>
      <c r="FL161" s="67"/>
      <c r="FM161" s="67"/>
      <c r="FN161" s="67"/>
      <c r="FO161" s="67"/>
      <c r="FP161" s="67"/>
    </row>
    <row r="162" spans="43:172" s="380" customFormat="1" x14ac:dyDescent="0.2">
      <c r="AQ162" s="67"/>
      <c r="AR162" s="67"/>
      <c r="AS162" s="67"/>
      <c r="AT162" s="67"/>
      <c r="AU162" s="67"/>
      <c r="AV162" s="67"/>
      <c r="AW162" s="67"/>
      <c r="AX162" s="67"/>
      <c r="AY162" s="67"/>
      <c r="AZ162" s="67"/>
      <c r="BA162" s="67"/>
      <c r="BB162" s="220"/>
      <c r="BC162" s="220"/>
      <c r="BD162" s="220"/>
      <c r="BE162" s="220"/>
      <c r="BF162" s="220"/>
      <c r="BG162" s="67"/>
      <c r="BH162" s="67"/>
      <c r="BI162" s="67"/>
      <c r="BJ162" s="67"/>
      <c r="BK162" s="67"/>
      <c r="BL162" s="67"/>
      <c r="BM162" s="67"/>
      <c r="BN162" s="67"/>
      <c r="BO162" s="67"/>
      <c r="BP162" s="67"/>
      <c r="BQ162" s="67"/>
      <c r="BR162" s="67"/>
      <c r="BS162" s="67"/>
      <c r="BT162" s="67"/>
      <c r="BU162" s="67"/>
      <c r="BV162" s="67"/>
      <c r="BW162" s="67"/>
      <c r="BX162" s="67"/>
      <c r="BY162" s="67"/>
      <c r="BZ162" s="67"/>
      <c r="CA162" s="67"/>
      <c r="CB162" s="67"/>
      <c r="CC162" s="67"/>
      <c r="CD162" s="67"/>
      <c r="CE162" s="67"/>
      <c r="CF162" s="67"/>
      <c r="CG162" s="67"/>
      <c r="CH162" s="67"/>
      <c r="CI162" s="67"/>
      <c r="CJ162" s="67"/>
      <c r="CK162" s="67"/>
      <c r="CL162" s="67"/>
      <c r="CM162" s="67"/>
      <c r="CN162" s="67"/>
      <c r="CO162" s="67"/>
      <c r="CP162" s="67"/>
      <c r="CQ162" s="120"/>
      <c r="CR162" s="120"/>
      <c r="CS162" s="120"/>
      <c r="CT162" s="120"/>
      <c r="CU162" s="120"/>
      <c r="CV162" s="120"/>
      <c r="CW162" s="120"/>
      <c r="CX162" s="120"/>
      <c r="CY162" s="120"/>
      <c r="CZ162" s="120"/>
      <c r="DA162" s="120"/>
      <c r="DB162" s="120"/>
      <c r="DC162" s="120"/>
      <c r="DD162" s="120"/>
      <c r="DE162" s="120"/>
      <c r="DF162" s="120"/>
      <c r="DG162" s="120"/>
      <c r="DH162" s="120"/>
      <c r="DI162" s="120"/>
      <c r="DJ162" s="120"/>
      <c r="DK162" s="120"/>
      <c r="DL162" s="120"/>
      <c r="DM162" s="120"/>
      <c r="DN162" s="120"/>
      <c r="DO162" s="120"/>
      <c r="DP162" s="67"/>
      <c r="DQ162" s="67"/>
      <c r="DR162" s="67"/>
      <c r="DS162" s="67"/>
      <c r="DT162" s="67"/>
      <c r="DU162" s="67"/>
      <c r="DV162" s="67"/>
      <c r="DW162" s="67"/>
      <c r="DX162" s="67"/>
      <c r="DY162" s="67"/>
      <c r="DZ162" s="67"/>
      <c r="EA162" s="67"/>
      <c r="EB162" s="67"/>
      <c r="EC162" s="67"/>
      <c r="ED162" s="67"/>
      <c r="EE162" s="67"/>
      <c r="EF162" s="67"/>
      <c r="EG162" s="67"/>
      <c r="EH162" s="67"/>
      <c r="EI162" s="67"/>
      <c r="EJ162" s="67"/>
      <c r="EK162" s="67"/>
      <c r="EL162" s="67"/>
      <c r="EM162" s="67"/>
      <c r="EN162" s="67"/>
      <c r="EO162" s="67"/>
      <c r="EP162" s="67"/>
      <c r="EQ162" s="67"/>
      <c r="ER162" s="67"/>
      <c r="ES162" s="67"/>
      <c r="ET162" s="67"/>
      <c r="EU162" s="67"/>
      <c r="EV162" s="67"/>
      <c r="EW162" s="67"/>
      <c r="EX162" s="67"/>
      <c r="EY162" s="67"/>
      <c r="EZ162" s="67"/>
      <c r="FA162" s="67"/>
      <c r="FB162" s="67"/>
      <c r="FC162" s="67"/>
      <c r="FD162" s="67"/>
      <c r="FE162" s="67"/>
      <c r="FF162" s="67"/>
      <c r="FG162" s="67"/>
      <c r="FH162" s="67"/>
      <c r="FI162" s="67"/>
      <c r="FJ162" s="67"/>
      <c r="FK162" s="67"/>
      <c r="FL162" s="67"/>
      <c r="FM162" s="67"/>
      <c r="FN162" s="67"/>
      <c r="FO162" s="67"/>
      <c r="FP162" s="67"/>
    </row>
    <row r="163" spans="43:172" s="380" customFormat="1" x14ac:dyDescent="0.2">
      <c r="AQ163" s="67"/>
      <c r="AR163" s="67"/>
      <c r="AS163" s="67"/>
      <c r="AT163" s="67"/>
      <c r="AU163" s="67"/>
      <c r="AV163" s="67"/>
      <c r="AW163" s="67"/>
      <c r="AX163" s="67"/>
      <c r="AY163" s="67"/>
      <c r="AZ163" s="67"/>
      <c r="BA163" s="67"/>
      <c r="BB163" s="220"/>
      <c r="BC163" s="220"/>
      <c r="BD163" s="220"/>
      <c r="BE163" s="220"/>
      <c r="BF163" s="220"/>
      <c r="BG163" s="67"/>
      <c r="BH163" s="67"/>
      <c r="BI163" s="67"/>
      <c r="BJ163" s="67"/>
      <c r="BK163" s="67"/>
      <c r="BL163" s="67"/>
      <c r="BM163" s="67"/>
      <c r="BN163" s="67"/>
      <c r="BO163" s="67"/>
      <c r="BP163" s="67"/>
      <c r="BQ163" s="67"/>
      <c r="BR163" s="67"/>
      <c r="BS163" s="67"/>
      <c r="BT163" s="67"/>
      <c r="BU163" s="67"/>
      <c r="BV163" s="67"/>
      <c r="BW163" s="67"/>
      <c r="BX163" s="67"/>
      <c r="BY163" s="67"/>
      <c r="BZ163" s="67"/>
      <c r="CA163" s="67"/>
      <c r="CB163" s="67"/>
      <c r="CC163" s="67"/>
      <c r="CD163" s="67"/>
      <c r="CE163" s="67"/>
      <c r="CF163" s="67"/>
      <c r="CG163" s="67"/>
      <c r="CH163" s="67"/>
      <c r="CI163" s="67"/>
      <c r="CJ163" s="67"/>
      <c r="CK163" s="67"/>
      <c r="CL163" s="67"/>
      <c r="CM163" s="67"/>
      <c r="CN163" s="67"/>
      <c r="CO163" s="67"/>
      <c r="CP163" s="67"/>
      <c r="CQ163" s="120"/>
      <c r="CR163" s="120"/>
      <c r="CS163" s="120"/>
      <c r="CT163" s="120"/>
      <c r="CU163" s="120"/>
      <c r="CV163" s="120"/>
      <c r="CW163" s="120"/>
      <c r="CX163" s="120"/>
      <c r="CY163" s="120"/>
      <c r="CZ163" s="120"/>
      <c r="DA163" s="120"/>
      <c r="DB163" s="120"/>
      <c r="DC163" s="120"/>
      <c r="DD163" s="120"/>
      <c r="DE163" s="120"/>
      <c r="DF163" s="120"/>
      <c r="DG163" s="120"/>
      <c r="DH163" s="120"/>
      <c r="DI163" s="120"/>
      <c r="DJ163" s="120"/>
      <c r="DK163" s="120"/>
      <c r="DL163" s="120"/>
      <c r="DM163" s="120"/>
      <c r="DN163" s="120"/>
      <c r="DO163" s="120"/>
      <c r="DP163" s="67"/>
      <c r="DQ163" s="67"/>
      <c r="DR163" s="67"/>
      <c r="DS163" s="67"/>
      <c r="DT163" s="67"/>
      <c r="DU163" s="67"/>
      <c r="DV163" s="67"/>
      <c r="DW163" s="67"/>
      <c r="DX163" s="67"/>
      <c r="DY163" s="67"/>
      <c r="DZ163" s="67"/>
      <c r="EA163" s="67"/>
      <c r="EB163" s="67"/>
      <c r="EC163" s="67"/>
      <c r="ED163" s="67"/>
      <c r="EE163" s="67"/>
      <c r="EF163" s="67"/>
      <c r="EG163" s="67"/>
      <c r="EH163" s="67"/>
      <c r="EI163" s="67"/>
      <c r="EJ163" s="67"/>
      <c r="EK163" s="67"/>
      <c r="EL163" s="67"/>
      <c r="EM163" s="67"/>
      <c r="EN163" s="67"/>
      <c r="EO163" s="67"/>
      <c r="EP163" s="67"/>
      <c r="EQ163" s="67"/>
      <c r="ER163" s="67"/>
      <c r="ES163" s="67"/>
      <c r="ET163" s="67"/>
      <c r="EU163" s="67"/>
      <c r="EV163" s="67"/>
      <c r="EW163" s="67"/>
      <c r="EX163" s="67"/>
      <c r="EY163" s="67"/>
      <c r="EZ163" s="67"/>
      <c r="FA163" s="67"/>
      <c r="FB163" s="67"/>
      <c r="FC163" s="67"/>
      <c r="FD163" s="67"/>
      <c r="FE163" s="67"/>
      <c r="FF163" s="67"/>
      <c r="FG163" s="67"/>
      <c r="FH163" s="67"/>
      <c r="FI163" s="67"/>
      <c r="FJ163" s="67"/>
      <c r="FK163" s="67"/>
      <c r="FL163" s="67"/>
      <c r="FM163" s="67"/>
      <c r="FN163" s="67"/>
      <c r="FO163" s="67"/>
      <c r="FP163" s="67"/>
    </row>
    <row r="164" spans="43:172" s="380" customFormat="1" x14ac:dyDescent="0.2">
      <c r="AQ164" s="67"/>
      <c r="AR164" s="67"/>
      <c r="AS164" s="67"/>
      <c r="AT164" s="67"/>
      <c r="AU164" s="67"/>
      <c r="AV164" s="67"/>
      <c r="AW164" s="67"/>
      <c r="AX164" s="67"/>
      <c r="AY164" s="67"/>
      <c r="AZ164" s="67"/>
      <c r="BA164" s="67"/>
      <c r="BB164" s="220"/>
      <c r="BC164" s="220"/>
      <c r="BD164" s="220"/>
      <c r="BE164" s="220"/>
      <c r="BF164" s="220"/>
      <c r="BG164" s="67"/>
      <c r="BH164" s="67"/>
      <c r="BI164" s="67"/>
      <c r="BJ164" s="67"/>
      <c r="BK164" s="67"/>
      <c r="BL164" s="67"/>
      <c r="BM164" s="67"/>
      <c r="BN164" s="67"/>
      <c r="BO164" s="67"/>
      <c r="BP164" s="67"/>
      <c r="BQ164" s="67"/>
      <c r="BR164" s="67"/>
      <c r="BS164" s="67"/>
      <c r="BT164" s="67"/>
      <c r="BU164" s="67"/>
      <c r="BV164" s="67"/>
      <c r="BW164" s="67"/>
      <c r="BX164" s="67"/>
      <c r="BY164" s="67"/>
      <c r="BZ164" s="67"/>
      <c r="CA164" s="67"/>
      <c r="CB164" s="67"/>
      <c r="CC164" s="67"/>
      <c r="CD164" s="67"/>
      <c r="CE164" s="67"/>
      <c r="CF164" s="67"/>
      <c r="CG164" s="67"/>
      <c r="CH164" s="67"/>
      <c r="CI164" s="67"/>
      <c r="CJ164" s="67"/>
      <c r="CK164" s="67"/>
      <c r="CL164" s="67"/>
      <c r="CM164" s="67"/>
      <c r="CN164" s="67"/>
      <c r="CO164" s="67"/>
      <c r="CP164" s="67"/>
      <c r="CQ164" s="120"/>
      <c r="CR164" s="120"/>
      <c r="CS164" s="120"/>
      <c r="CT164" s="120"/>
      <c r="CU164" s="120"/>
      <c r="CV164" s="120"/>
      <c r="CW164" s="120"/>
      <c r="CX164" s="120"/>
      <c r="CY164" s="120"/>
      <c r="CZ164" s="120"/>
      <c r="DA164" s="120"/>
      <c r="DB164" s="120"/>
      <c r="DC164" s="120"/>
      <c r="DD164" s="120"/>
      <c r="DE164" s="120"/>
      <c r="DF164" s="120"/>
      <c r="DG164" s="120"/>
      <c r="DH164" s="120"/>
      <c r="DI164" s="120"/>
      <c r="DJ164" s="120"/>
      <c r="DK164" s="120"/>
      <c r="DL164" s="120"/>
      <c r="DM164" s="120"/>
      <c r="DN164" s="120"/>
      <c r="DO164" s="120"/>
      <c r="DP164" s="67"/>
      <c r="DQ164" s="67"/>
      <c r="DR164" s="67"/>
      <c r="DS164" s="67"/>
      <c r="DT164" s="67"/>
      <c r="DU164" s="67"/>
      <c r="DV164" s="67"/>
      <c r="DW164" s="67"/>
      <c r="DX164" s="67"/>
      <c r="DY164" s="67"/>
      <c r="DZ164" s="67"/>
      <c r="EA164" s="67"/>
      <c r="EB164" s="67"/>
      <c r="EC164" s="67"/>
      <c r="ED164" s="67"/>
      <c r="EE164" s="67"/>
      <c r="EF164" s="67"/>
      <c r="EG164" s="67"/>
      <c r="EH164" s="67"/>
      <c r="EI164" s="67"/>
      <c r="EJ164" s="67"/>
      <c r="EK164" s="67"/>
      <c r="EL164" s="67"/>
      <c r="EM164" s="67"/>
      <c r="EN164" s="67"/>
      <c r="EO164" s="67"/>
      <c r="EP164" s="67"/>
      <c r="EQ164" s="67"/>
      <c r="ER164" s="67"/>
      <c r="ES164" s="67"/>
      <c r="ET164" s="67"/>
      <c r="EU164" s="67"/>
      <c r="EV164" s="67"/>
      <c r="EW164" s="67"/>
      <c r="EX164" s="67"/>
      <c r="EY164" s="67"/>
      <c r="EZ164" s="67"/>
      <c r="FA164" s="67"/>
      <c r="FB164" s="67"/>
      <c r="FC164" s="67"/>
      <c r="FD164" s="67"/>
      <c r="FE164" s="67"/>
      <c r="FF164" s="67"/>
      <c r="FG164" s="67"/>
      <c r="FH164" s="67"/>
      <c r="FI164" s="67"/>
      <c r="FJ164" s="67"/>
      <c r="FK164" s="67"/>
      <c r="FL164" s="67"/>
      <c r="FM164" s="67"/>
      <c r="FN164" s="67"/>
      <c r="FO164" s="67"/>
      <c r="FP164" s="67"/>
    </row>
    <row r="165" spans="43:172" s="380" customFormat="1" x14ac:dyDescent="0.2">
      <c r="AQ165" s="67"/>
      <c r="AR165" s="67"/>
      <c r="AS165" s="67"/>
      <c r="AT165" s="67"/>
      <c r="AU165" s="67"/>
      <c r="AV165" s="67"/>
      <c r="AW165" s="67"/>
      <c r="AX165" s="67"/>
      <c r="AY165" s="67"/>
      <c r="AZ165" s="67"/>
      <c r="BA165" s="67"/>
      <c r="BB165" s="220"/>
      <c r="BC165" s="220"/>
      <c r="BD165" s="220"/>
      <c r="BE165" s="220"/>
      <c r="BF165" s="220"/>
      <c r="BG165" s="67"/>
      <c r="BH165" s="67"/>
      <c r="BI165" s="67"/>
      <c r="BJ165" s="67"/>
      <c r="BK165" s="67"/>
      <c r="BL165" s="67"/>
      <c r="BM165" s="67"/>
      <c r="BN165" s="67"/>
      <c r="BO165" s="67"/>
      <c r="BP165" s="67"/>
      <c r="BQ165" s="67"/>
      <c r="BR165" s="67"/>
      <c r="BS165" s="67"/>
      <c r="BT165" s="67"/>
      <c r="BU165" s="67"/>
      <c r="BV165" s="67"/>
      <c r="BW165" s="67"/>
      <c r="BX165" s="67"/>
      <c r="BY165" s="67"/>
      <c r="BZ165" s="67"/>
      <c r="CA165" s="67"/>
      <c r="CB165" s="67"/>
      <c r="CC165" s="67"/>
      <c r="CD165" s="67"/>
      <c r="CE165" s="67"/>
      <c r="CF165" s="67"/>
      <c r="CG165" s="67"/>
      <c r="CH165" s="67"/>
      <c r="CI165" s="67"/>
      <c r="CJ165" s="67"/>
      <c r="CK165" s="67"/>
      <c r="CL165" s="67"/>
      <c r="CM165" s="67"/>
      <c r="CN165" s="67"/>
      <c r="CO165" s="67"/>
      <c r="CP165" s="67"/>
      <c r="CQ165" s="120"/>
      <c r="CR165" s="120"/>
      <c r="CS165" s="120"/>
      <c r="CT165" s="120"/>
      <c r="CU165" s="120"/>
      <c r="CV165" s="120"/>
      <c r="CW165" s="120"/>
      <c r="CX165" s="120"/>
      <c r="CY165" s="120"/>
      <c r="CZ165" s="120"/>
      <c r="DA165" s="120"/>
      <c r="DB165" s="120"/>
      <c r="DC165" s="120"/>
      <c r="DD165" s="120"/>
      <c r="DE165" s="120"/>
      <c r="DF165" s="120"/>
      <c r="DG165" s="120"/>
      <c r="DH165" s="120"/>
      <c r="DI165" s="120"/>
      <c r="DJ165" s="120"/>
      <c r="DK165" s="120"/>
      <c r="DL165" s="120"/>
      <c r="DM165" s="120"/>
      <c r="DN165" s="120"/>
      <c r="DO165" s="120"/>
      <c r="DP165" s="67"/>
      <c r="DQ165" s="67"/>
      <c r="DR165" s="67"/>
      <c r="DS165" s="67"/>
      <c r="DT165" s="67"/>
      <c r="DU165" s="67"/>
      <c r="DV165" s="67"/>
      <c r="DW165" s="67"/>
      <c r="DX165" s="67"/>
      <c r="DY165" s="67"/>
      <c r="DZ165" s="67"/>
      <c r="EA165" s="67"/>
      <c r="EB165" s="67"/>
      <c r="EC165" s="67"/>
      <c r="ED165" s="67"/>
      <c r="EE165" s="67"/>
      <c r="EF165" s="67"/>
      <c r="EG165" s="67"/>
      <c r="EH165" s="67"/>
      <c r="EI165" s="67"/>
      <c r="EJ165" s="67"/>
      <c r="EK165" s="67"/>
      <c r="EL165" s="67"/>
      <c r="EM165" s="67"/>
      <c r="EN165" s="67"/>
      <c r="EO165" s="67"/>
      <c r="EP165" s="67"/>
      <c r="EQ165" s="67"/>
      <c r="ER165" s="67"/>
      <c r="ES165" s="67"/>
      <c r="ET165" s="67"/>
      <c r="EU165" s="67"/>
      <c r="EV165" s="67"/>
      <c r="EW165" s="67"/>
      <c r="EX165" s="67"/>
      <c r="EY165" s="67"/>
      <c r="EZ165" s="67"/>
      <c r="FA165" s="67"/>
      <c r="FB165" s="67"/>
      <c r="FC165" s="67"/>
      <c r="FD165" s="67"/>
      <c r="FE165" s="67"/>
      <c r="FF165" s="67"/>
      <c r="FG165" s="67"/>
      <c r="FH165" s="67"/>
      <c r="FI165" s="67"/>
      <c r="FJ165" s="67"/>
      <c r="FK165" s="67"/>
      <c r="FL165" s="67"/>
      <c r="FM165" s="67"/>
      <c r="FN165" s="67"/>
      <c r="FO165" s="67"/>
      <c r="FP165" s="67"/>
    </row>
    <row r="166" spans="43:172" s="380" customFormat="1" x14ac:dyDescent="0.2">
      <c r="AQ166" s="67"/>
      <c r="AR166" s="67"/>
      <c r="AS166" s="67"/>
      <c r="AT166" s="67"/>
      <c r="AU166" s="67"/>
      <c r="AV166" s="67"/>
      <c r="AW166" s="67"/>
      <c r="AX166" s="67"/>
      <c r="AY166" s="67"/>
      <c r="AZ166" s="67"/>
      <c r="BA166" s="67"/>
      <c r="BB166" s="220"/>
      <c r="BC166" s="220"/>
      <c r="BD166" s="220"/>
      <c r="BE166" s="220"/>
      <c r="BF166" s="220"/>
      <c r="BG166" s="67"/>
      <c r="BH166" s="67"/>
      <c r="BI166" s="67"/>
      <c r="BJ166" s="67"/>
      <c r="BK166" s="67"/>
      <c r="BL166" s="67"/>
      <c r="BM166" s="67"/>
      <c r="BN166" s="67"/>
      <c r="BO166" s="67"/>
      <c r="BP166" s="67"/>
      <c r="BQ166" s="67"/>
      <c r="BR166" s="67"/>
      <c r="BS166" s="67"/>
      <c r="BT166" s="67"/>
      <c r="BU166" s="67"/>
      <c r="BV166" s="67"/>
      <c r="BW166" s="67"/>
      <c r="BX166" s="67"/>
      <c r="BY166" s="67"/>
      <c r="BZ166" s="67"/>
      <c r="CA166" s="67"/>
      <c r="CB166" s="67"/>
      <c r="CC166" s="67"/>
      <c r="CD166" s="67"/>
      <c r="CE166" s="67"/>
      <c r="CF166" s="67"/>
      <c r="CG166" s="67"/>
      <c r="CH166" s="67"/>
      <c r="CI166" s="67"/>
      <c r="CJ166" s="67"/>
      <c r="CK166" s="67"/>
      <c r="CL166" s="67"/>
      <c r="CM166" s="67"/>
      <c r="CN166" s="67"/>
      <c r="CO166" s="67"/>
      <c r="CP166" s="67"/>
      <c r="CQ166" s="120"/>
      <c r="CR166" s="120"/>
      <c r="CS166" s="120"/>
      <c r="CT166" s="120"/>
      <c r="CU166" s="120"/>
      <c r="CV166" s="120"/>
      <c r="CW166" s="120"/>
      <c r="CX166" s="120"/>
      <c r="CY166" s="120"/>
      <c r="CZ166" s="120"/>
      <c r="DA166" s="120"/>
      <c r="DB166" s="120"/>
      <c r="DC166" s="120"/>
      <c r="DD166" s="120"/>
      <c r="DE166" s="120"/>
      <c r="DF166" s="120"/>
      <c r="DG166" s="120"/>
      <c r="DH166" s="120"/>
      <c r="DI166" s="120"/>
      <c r="DJ166" s="120"/>
      <c r="DK166" s="120"/>
      <c r="DL166" s="120"/>
      <c r="DM166" s="120"/>
      <c r="DN166" s="120"/>
      <c r="DO166" s="120"/>
      <c r="DP166" s="67"/>
      <c r="DQ166" s="67"/>
      <c r="DR166" s="67"/>
      <c r="DS166" s="67"/>
      <c r="DT166" s="67"/>
      <c r="DU166" s="67"/>
      <c r="DV166" s="67"/>
      <c r="DW166" s="67"/>
      <c r="DX166" s="67"/>
      <c r="DY166" s="67"/>
      <c r="DZ166" s="67"/>
      <c r="EA166" s="67"/>
      <c r="EB166" s="67"/>
      <c r="EC166" s="67"/>
      <c r="ED166" s="67"/>
      <c r="EE166" s="67"/>
      <c r="EF166" s="67"/>
      <c r="EG166" s="67"/>
      <c r="EH166" s="67"/>
      <c r="EI166" s="67"/>
      <c r="EJ166" s="67"/>
      <c r="EK166" s="67"/>
      <c r="EL166" s="67"/>
      <c r="EM166" s="67"/>
      <c r="EN166" s="67"/>
      <c r="EO166" s="67"/>
      <c r="EP166" s="67"/>
      <c r="EQ166" s="67"/>
      <c r="ER166" s="67"/>
      <c r="ES166" s="67"/>
      <c r="ET166" s="67"/>
      <c r="EU166" s="67"/>
      <c r="EV166" s="67"/>
      <c r="EW166" s="67"/>
      <c r="EX166" s="67"/>
      <c r="EY166" s="67"/>
      <c r="EZ166" s="67"/>
      <c r="FA166" s="67"/>
      <c r="FB166" s="67"/>
      <c r="FC166" s="67"/>
      <c r="FD166" s="67"/>
      <c r="FE166" s="67"/>
      <c r="FF166" s="67"/>
      <c r="FG166" s="67"/>
      <c r="FH166" s="67"/>
      <c r="FI166" s="67"/>
      <c r="FJ166" s="67"/>
      <c r="FK166" s="67"/>
      <c r="FL166" s="67"/>
      <c r="FM166" s="67"/>
      <c r="FN166" s="67"/>
      <c r="FO166" s="67"/>
      <c r="FP166" s="67"/>
    </row>
    <row r="167" spans="43:172" s="380" customFormat="1" x14ac:dyDescent="0.2">
      <c r="AQ167" s="67"/>
      <c r="AR167" s="67"/>
      <c r="AS167" s="67"/>
      <c r="AT167" s="67"/>
      <c r="AU167" s="67"/>
      <c r="AV167" s="67"/>
      <c r="AW167" s="67"/>
      <c r="AX167" s="67"/>
      <c r="AY167" s="67"/>
      <c r="AZ167" s="67"/>
      <c r="BA167" s="67"/>
      <c r="BB167" s="220"/>
      <c r="BC167" s="220"/>
      <c r="BD167" s="220"/>
      <c r="BE167" s="220"/>
      <c r="BF167" s="220"/>
      <c r="BG167" s="67"/>
      <c r="BH167" s="67"/>
      <c r="BI167" s="67"/>
      <c r="BJ167" s="67"/>
      <c r="BK167" s="67"/>
      <c r="BL167" s="67"/>
      <c r="BM167" s="67"/>
      <c r="BN167" s="67"/>
      <c r="BO167" s="67"/>
      <c r="BP167" s="67"/>
      <c r="BQ167" s="67"/>
      <c r="BR167" s="67"/>
      <c r="BS167" s="67"/>
      <c r="BT167" s="67"/>
      <c r="BU167" s="67"/>
      <c r="BV167" s="67"/>
      <c r="BW167" s="67"/>
      <c r="BX167" s="67"/>
      <c r="BY167" s="67"/>
      <c r="BZ167" s="67"/>
      <c r="CA167" s="67"/>
      <c r="CB167" s="67"/>
      <c r="CC167" s="67"/>
      <c r="CD167" s="67"/>
      <c r="CE167" s="67"/>
      <c r="CF167" s="67"/>
      <c r="CG167" s="67"/>
      <c r="CH167" s="67"/>
      <c r="CI167" s="67"/>
      <c r="CJ167" s="67"/>
      <c r="CK167" s="67"/>
      <c r="CL167" s="67"/>
      <c r="CM167" s="67"/>
      <c r="CN167" s="67"/>
      <c r="CO167" s="67"/>
      <c r="CP167" s="67"/>
      <c r="CQ167" s="120"/>
      <c r="CR167" s="120"/>
      <c r="CS167" s="120"/>
      <c r="CT167" s="120"/>
      <c r="CU167" s="120"/>
      <c r="CV167" s="120"/>
      <c r="CW167" s="120"/>
      <c r="CX167" s="120"/>
      <c r="CY167" s="120"/>
      <c r="CZ167" s="120"/>
      <c r="DA167" s="120"/>
      <c r="DB167" s="120"/>
      <c r="DC167" s="120"/>
      <c r="DD167" s="120"/>
      <c r="DE167" s="120"/>
      <c r="DF167" s="120"/>
      <c r="DG167" s="120"/>
      <c r="DH167" s="120"/>
      <c r="DI167" s="120"/>
      <c r="DJ167" s="120"/>
      <c r="DK167" s="120"/>
      <c r="DL167" s="120"/>
      <c r="DM167" s="120"/>
      <c r="DN167" s="120"/>
      <c r="DO167" s="120"/>
      <c r="DP167" s="67"/>
      <c r="DQ167" s="67"/>
      <c r="DR167" s="67"/>
      <c r="DS167" s="67"/>
      <c r="DT167" s="67"/>
      <c r="DU167" s="67"/>
      <c r="DV167" s="67"/>
      <c r="DW167" s="67"/>
      <c r="DX167" s="67"/>
      <c r="DY167" s="67"/>
      <c r="DZ167" s="67"/>
      <c r="EA167" s="67"/>
      <c r="EB167" s="67"/>
      <c r="EC167" s="67"/>
      <c r="ED167" s="67"/>
      <c r="EE167" s="67"/>
      <c r="EF167" s="67"/>
      <c r="EG167" s="67"/>
      <c r="EH167" s="67"/>
      <c r="EI167" s="67"/>
      <c r="EJ167" s="67"/>
      <c r="EK167" s="67"/>
      <c r="EL167" s="67"/>
      <c r="EM167" s="67"/>
      <c r="EN167" s="67"/>
      <c r="EO167" s="67"/>
      <c r="EP167" s="67"/>
      <c r="EQ167" s="67"/>
      <c r="ER167" s="67"/>
      <c r="ES167" s="67"/>
      <c r="ET167" s="67"/>
      <c r="EU167" s="67"/>
      <c r="EV167" s="67"/>
      <c r="EW167" s="67"/>
      <c r="EX167" s="67"/>
      <c r="EY167" s="67"/>
      <c r="EZ167" s="67"/>
      <c r="FA167" s="67"/>
      <c r="FB167" s="67"/>
      <c r="FC167" s="67"/>
      <c r="FD167" s="67"/>
      <c r="FE167" s="67"/>
      <c r="FF167" s="67"/>
      <c r="FG167" s="67"/>
      <c r="FH167" s="67"/>
      <c r="FI167" s="67"/>
      <c r="FJ167" s="67"/>
      <c r="FK167" s="67"/>
      <c r="FL167" s="67"/>
      <c r="FM167" s="67"/>
      <c r="FN167" s="67"/>
      <c r="FO167" s="67"/>
      <c r="FP167" s="67"/>
    </row>
    <row r="168" spans="43:172" s="380" customFormat="1" x14ac:dyDescent="0.2">
      <c r="AQ168" s="67"/>
      <c r="AR168" s="67"/>
      <c r="AS168" s="67"/>
      <c r="AT168" s="67"/>
      <c r="AU168" s="67"/>
      <c r="AV168" s="67"/>
      <c r="AW168" s="67"/>
      <c r="AX168" s="67"/>
      <c r="AY168" s="67"/>
      <c r="AZ168" s="67"/>
      <c r="BA168" s="67"/>
      <c r="BB168" s="220"/>
      <c r="BC168" s="220"/>
      <c r="BD168" s="220"/>
      <c r="BE168" s="220"/>
      <c r="BF168" s="220"/>
      <c r="BG168" s="67"/>
      <c r="BH168" s="67"/>
      <c r="BI168" s="67"/>
      <c r="BJ168" s="67"/>
      <c r="BK168" s="67"/>
      <c r="BL168" s="67"/>
      <c r="BM168" s="67"/>
      <c r="BN168" s="67"/>
      <c r="BO168" s="67"/>
      <c r="BP168" s="67"/>
      <c r="BQ168" s="67"/>
      <c r="BR168" s="67"/>
      <c r="BS168" s="67"/>
      <c r="BT168" s="67"/>
      <c r="BU168" s="67"/>
      <c r="BV168" s="67"/>
      <c r="BW168" s="67"/>
      <c r="BX168" s="67"/>
      <c r="BY168" s="67"/>
      <c r="BZ168" s="67"/>
      <c r="CA168" s="67"/>
      <c r="CB168" s="67"/>
      <c r="CC168" s="67"/>
      <c r="CD168" s="67"/>
      <c r="CE168" s="67"/>
      <c r="CF168" s="67"/>
      <c r="CG168" s="67"/>
      <c r="CH168" s="67"/>
      <c r="CI168" s="67"/>
      <c r="CJ168" s="67"/>
      <c r="CK168" s="67"/>
      <c r="CL168" s="67"/>
      <c r="CM168" s="67"/>
      <c r="CN168" s="67"/>
      <c r="CO168" s="67"/>
      <c r="CP168" s="67"/>
      <c r="CQ168" s="120"/>
      <c r="CR168" s="120"/>
      <c r="CS168" s="120"/>
      <c r="CT168" s="120"/>
      <c r="CU168" s="120"/>
      <c r="CV168" s="120"/>
      <c r="CW168" s="120"/>
      <c r="CX168" s="120"/>
      <c r="CY168" s="120"/>
      <c r="CZ168" s="120"/>
      <c r="DA168" s="120"/>
      <c r="DB168" s="120"/>
      <c r="DC168" s="120"/>
      <c r="DD168" s="120"/>
      <c r="DE168" s="120"/>
      <c r="DF168" s="120"/>
      <c r="DG168" s="120"/>
      <c r="DH168" s="120"/>
      <c r="DI168" s="120"/>
      <c r="DJ168" s="120"/>
      <c r="DK168" s="120"/>
      <c r="DL168" s="120"/>
      <c r="DM168" s="120"/>
      <c r="DN168" s="120"/>
      <c r="DO168" s="120"/>
      <c r="DP168" s="67"/>
      <c r="DQ168" s="67"/>
      <c r="DR168" s="67"/>
      <c r="DS168" s="67"/>
      <c r="DT168" s="67"/>
      <c r="DU168" s="67"/>
      <c r="DV168" s="67"/>
      <c r="DW168" s="67"/>
      <c r="DX168" s="67"/>
      <c r="DY168" s="67"/>
      <c r="DZ168" s="67"/>
      <c r="EA168" s="67"/>
      <c r="EB168" s="67"/>
      <c r="EC168" s="67"/>
      <c r="ED168" s="67"/>
      <c r="EE168" s="67"/>
      <c r="EF168" s="67"/>
      <c r="EG168" s="67"/>
      <c r="EH168" s="67"/>
      <c r="EI168" s="67"/>
      <c r="EJ168" s="67"/>
      <c r="EK168" s="67"/>
      <c r="EL168" s="67"/>
      <c r="EM168" s="67"/>
      <c r="EN168" s="67"/>
      <c r="EO168" s="67"/>
      <c r="EP168" s="67"/>
      <c r="EQ168" s="67"/>
      <c r="ER168" s="67"/>
      <c r="ES168" s="67"/>
      <c r="ET168" s="67"/>
      <c r="EU168" s="67"/>
      <c r="EV168" s="67"/>
      <c r="EW168" s="67"/>
      <c r="EX168" s="67"/>
      <c r="EY168" s="67"/>
      <c r="EZ168" s="67"/>
      <c r="FA168" s="67"/>
      <c r="FB168" s="67"/>
      <c r="FC168" s="67"/>
      <c r="FD168" s="67"/>
      <c r="FE168" s="67"/>
      <c r="FF168" s="67"/>
      <c r="FG168" s="67"/>
      <c r="FH168" s="67"/>
      <c r="FI168" s="67"/>
      <c r="FJ168" s="67"/>
      <c r="FK168" s="67"/>
      <c r="FL168" s="67"/>
      <c r="FM168" s="67"/>
      <c r="FN168" s="67"/>
      <c r="FO168" s="67"/>
      <c r="FP168" s="67"/>
    </row>
    <row r="169" spans="43:172" s="380" customFormat="1" x14ac:dyDescent="0.2">
      <c r="AQ169" s="67"/>
      <c r="AR169" s="67"/>
      <c r="AS169" s="67"/>
      <c r="AT169" s="67"/>
      <c r="AU169" s="67"/>
      <c r="AV169" s="67"/>
      <c r="AW169" s="67"/>
      <c r="AX169" s="67"/>
      <c r="AY169" s="67"/>
      <c r="AZ169" s="67"/>
      <c r="BA169" s="67"/>
      <c r="BB169" s="220"/>
      <c r="BC169" s="220"/>
      <c r="BD169" s="220"/>
      <c r="BE169" s="220"/>
      <c r="BF169" s="220"/>
      <c r="BG169" s="67"/>
      <c r="BH169" s="67"/>
      <c r="BI169" s="67"/>
      <c r="BJ169" s="67"/>
      <c r="BK169" s="67"/>
      <c r="BL169" s="67"/>
      <c r="BM169" s="67"/>
      <c r="BN169" s="67"/>
      <c r="BO169" s="67"/>
      <c r="BP169" s="67"/>
      <c r="BQ169" s="67"/>
      <c r="BR169" s="67"/>
      <c r="BS169" s="67"/>
      <c r="BT169" s="67"/>
      <c r="BU169" s="67"/>
      <c r="BV169" s="67"/>
      <c r="BW169" s="67"/>
      <c r="BX169" s="67"/>
      <c r="BY169" s="67"/>
      <c r="BZ169" s="67"/>
      <c r="CA169" s="67"/>
      <c r="CB169" s="67"/>
      <c r="CC169" s="67"/>
      <c r="CD169" s="67"/>
      <c r="CE169" s="67"/>
      <c r="CF169" s="67"/>
      <c r="CG169" s="67"/>
      <c r="CH169" s="67"/>
      <c r="CI169" s="67"/>
      <c r="CJ169" s="67"/>
      <c r="CK169" s="67"/>
      <c r="CL169" s="67"/>
      <c r="CM169" s="67"/>
      <c r="CN169" s="67"/>
      <c r="CO169" s="67"/>
      <c r="CP169" s="67"/>
      <c r="CQ169" s="120"/>
      <c r="CR169" s="120"/>
      <c r="CS169" s="120"/>
      <c r="CT169" s="120"/>
      <c r="CU169" s="120"/>
      <c r="CV169" s="120"/>
      <c r="CW169" s="120"/>
      <c r="CX169" s="120"/>
      <c r="CY169" s="120"/>
      <c r="CZ169" s="120"/>
      <c r="DA169" s="120"/>
      <c r="DB169" s="120"/>
      <c r="DC169" s="120"/>
      <c r="DD169" s="120"/>
      <c r="DE169" s="120"/>
      <c r="DF169" s="120"/>
      <c r="DG169" s="120"/>
      <c r="DH169" s="120"/>
      <c r="DI169" s="120"/>
      <c r="DJ169" s="120"/>
      <c r="DK169" s="120"/>
      <c r="DL169" s="120"/>
      <c r="DM169" s="120"/>
      <c r="DN169" s="120"/>
      <c r="DO169" s="120"/>
      <c r="DP169" s="67"/>
      <c r="DQ169" s="67"/>
      <c r="DR169" s="67"/>
      <c r="DS169" s="67"/>
      <c r="DT169" s="67"/>
      <c r="DU169" s="67"/>
      <c r="DV169" s="67"/>
      <c r="DW169" s="67"/>
      <c r="DX169" s="67"/>
      <c r="DY169" s="67"/>
      <c r="DZ169" s="67"/>
      <c r="EA169" s="67"/>
      <c r="EB169" s="67"/>
      <c r="EC169" s="67"/>
      <c r="ED169" s="67"/>
      <c r="EE169" s="67"/>
      <c r="EF169" s="67"/>
      <c r="EG169" s="67"/>
      <c r="EH169" s="67"/>
      <c r="EI169" s="67"/>
      <c r="EJ169" s="67"/>
      <c r="EK169" s="67"/>
      <c r="EL169" s="67"/>
      <c r="EM169" s="67"/>
      <c r="EN169" s="67"/>
      <c r="EO169" s="67"/>
      <c r="EP169" s="67"/>
      <c r="EQ169" s="67"/>
      <c r="ER169" s="67"/>
      <c r="ES169" s="67"/>
      <c r="ET169" s="67"/>
      <c r="EU169" s="67"/>
      <c r="EV169" s="67"/>
      <c r="EW169" s="67"/>
      <c r="EX169" s="67"/>
      <c r="EY169" s="67"/>
      <c r="EZ169" s="67"/>
      <c r="FA169" s="67"/>
      <c r="FB169" s="67"/>
      <c r="FC169" s="67"/>
      <c r="FD169" s="67"/>
      <c r="FE169" s="67"/>
      <c r="FF169" s="67"/>
      <c r="FG169" s="67"/>
      <c r="FH169" s="67"/>
      <c r="FI169" s="67"/>
      <c r="FJ169" s="67"/>
      <c r="FK169" s="67"/>
      <c r="FL169" s="67"/>
      <c r="FM169" s="67"/>
      <c r="FN169" s="67"/>
      <c r="FO169" s="67"/>
      <c r="FP169" s="67"/>
    </row>
    <row r="170" spans="43:172" s="380" customFormat="1" x14ac:dyDescent="0.2">
      <c r="AQ170" s="67"/>
      <c r="AR170" s="67"/>
      <c r="AS170" s="67"/>
      <c r="AT170" s="67"/>
      <c r="AU170" s="67"/>
      <c r="AV170" s="67"/>
      <c r="AW170" s="67"/>
      <c r="AX170" s="67"/>
      <c r="AY170" s="67"/>
      <c r="AZ170" s="67"/>
      <c r="BA170" s="67"/>
      <c r="BB170" s="220"/>
      <c r="BC170" s="220"/>
      <c r="BD170" s="220"/>
      <c r="BE170" s="220"/>
      <c r="BF170" s="220"/>
      <c r="BG170" s="67"/>
      <c r="BH170" s="67"/>
      <c r="BI170" s="67"/>
      <c r="BJ170" s="67"/>
      <c r="BK170" s="67"/>
      <c r="BL170" s="67"/>
      <c r="BM170" s="67"/>
      <c r="BN170" s="67"/>
      <c r="BO170" s="67"/>
      <c r="BP170" s="67"/>
      <c r="BQ170" s="67"/>
      <c r="BR170" s="67"/>
      <c r="BS170" s="67"/>
      <c r="BT170" s="67"/>
      <c r="BU170" s="67"/>
      <c r="BV170" s="67"/>
      <c r="BW170" s="67"/>
      <c r="BX170" s="67"/>
      <c r="BY170" s="67"/>
      <c r="BZ170" s="67"/>
      <c r="CA170" s="67"/>
      <c r="CB170" s="67"/>
      <c r="CC170" s="67"/>
      <c r="CD170" s="67"/>
      <c r="CE170" s="67"/>
      <c r="CF170" s="67"/>
      <c r="CG170" s="67"/>
      <c r="CH170" s="67"/>
      <c r="CI170" s="67"/>
      <c r="CJ170" s="67"/>
      <c r="CK170" s="67"/>
      <c r="CL170" s="67"/>
      <c r="CM170" s="67"/>
      <c r="CN170" s="67"/>
      <c r="CO170" s="67"/>
      <c r="CP170" s="67"/>
      <c r="CQ170" s="120"/>
      <c r="CR170" s="120"/>
      <c r="CS170" s="120"/>
      <c r="CT170" s="120"/>
      <c r="CU170" s="120"/>
      <c r="CV170" s="120"/>
      <c r="CW170" s="120"/>
      <c r="CX170" s="120"/>
      <c r="CY170" s="120"/>
      <c r="CZ170" s="120"/>
      <c r="DA170" s="120"/>
      <c r="DB170" s="120"/>
      <c r="DC170" s="120"/>
      <c r="DD170" s="120"/>
      <c r="DE170" s="120"/>
      <c r="DF170" s="120"/>
      <c r="DG170" s="120"/>
      <c r="DH170" s="120"/>
      <c r="DI170" s="120"/>
      <c r="DJ170" s="120"/>
      <c r="DK170" s="120"/>
      <c r="DL170" s="120"/>
      <c r="DM170" s="120"/>
      <c r="DN170" s="120"/>
      <c r="DO170" s="120"/>
      <c r="DP170" s="67"/>
      <c r="DQ170" s="67"/>
      <c r="DR170" s="67"/>
      <c r="DS170" s="67"/>
      <c r="DT170" s="67"/>
      <c r="DU170" s="67"/>
      <c r="DV170" s="67"/>
      <c r="DW170" s="67"/>
      <c r="DX170" s="67"/>
      <c r="DY170" s="67"/>
      <c r="DZ170" s="67"/>
      <c r="EA170" s="67"/>
      <c r="EB170" s="67"/>
      <c r="EC170" s="67"/>
      <c r="ED170" s="67"/>
      <c r="EE170" s="67"/>
      <c r="EF170" s="67"/>
      <c r="EG170" s="67"/>
      <c r="EH170" s="67"/>
      <c r="EI170" s="67"/>
      <c r="EJ170" s="67"/>
      <c r="EK170" s="67"/>
      <c r="EL170" s="67"/>
      <c r="EM170" s="67"/>
      <c r="EN170" s="67"/>
      <c r="EO170" s="67"/>
      <c r="EP170" s="67"/>
      <c r="EQ170" s="67"/>
      <c r="ER170" s="67"/>
      <c r="ES170" s="67"/>
      <c r="ET170" s="67"/>
      <c r="EU170" s="67"/>
      <c r="EV170" s="67"/>
      <c r="EW170" s="67"/>
      <c r="EX170" s="67"/>
      <c r="EY170" s="67"/>
      <c r="EZ170" s="67"/>
      <c r="FA170" s="67"/>
      <c r="FB170" s="67"/>
      <c r="FC170" s="67"/>
      <c r="FD170" s="67"/>
      <c r="FE170" s="67"/>
      <c r="FF170" s="67"/>
      <c r="FG170" s="67"/>
      <c r="FH170" s="67"/>
      <c r="FI170" s="67"/>
      <c r="FJ170" s="67"/>
      <c r="FK170" s="67"/>
      <c r="FL170" s="67"/>
      <c r="FM170" s="67"/>
      <c r="FN170" s="67"/>
      <c r="FO170" s="67"/>
      <c r="FP170" s="67"/>
    </row>
    <row r="171" spans="43:172" s="380" customFormat="1" x14ac:dyDescent="0.2">
      <c r="AQ171" s="67"/>
      <c r="AR171" s="67"/>
      <c r="AS171" s="67"/>
      <c r="AT171" s="67"/>
      <c r="AU171" s="67"/>
      <c r="AV171" s="67"/>
      <c r="AW171" s="67"/>
      <c r="AX171" s="67"/>
      <c r="AY171" s="67"/>
      <c r="AZ171" s="67"/>
      <c r="BA171" s="67"/>
      <c r="BB171" s="220"/>
      <c r="BC171" s="220"/>
      <c r="BD171" s="220"/>
      <c r="BE171" s="220"/>
      <c r="BF171" s="220"/>
      <c r="BG171" s="67"/>
      <c r="BH171" s="67"/>
      <c r="BI171" s="67"/>
      <c r="BJ171" s="67"/>
      <c r="BK171" s="67"/>
      <c r="BL171" s="67"/>
      <c r="BM171" s="67"/>
      <c r="BN171" s="67"/>
      <c r="BO171" s="67"/>
      <c r="BP171" s="67"/>
      <c r="BQ171" s="67"/>
      <c r="BR171" s="67"/>
      <c r="BS171" s="67"/>
      <c r="BT171" s="67"/>
      <c r="BU171" s="67"/>
      <c r="BV171" s="67"/>
      <c r="BW171" s="67"/>
      <c r="BX171" s="67"/>
      <c r="BY171" s="67"/>
      <c r="BZ171" s="67"/>
      <c r="CA171" s="67"/>
      <c r="CB171" s="67"/>
      <c r="CC171" s="67"/>
      <c r="CD171" s="67"/>
      <c r="CE171" s="67"/>
      <c r="CF171" s="67"/>
      <c r="CG171" s="67"/>
      <c r="CH171" s="67"/>
      <c r="CI171" s="67"/>
      <c r="CJ171" s="67"/>
      <c r="CK171" s="67"/>
      <c r="CL171" s="67"/>
      <c r="CM171" s="67"/>
      <c r="CN171" s="67"/>
      <c r="CO171" s="67"/>
      <c r="CP171" s="67"/>
      <c r="CQ171" s="120"/>
      <c r="CR171" s="120"/>
      <c r="CS171" s="120"/>
      <c r="CT171" s="120"/>
      <c r="CU171" s="120"/>
      <c r="CV171" s="120"/>
      <c r="CW171" s="120"/>
      <c r="CX171" s="120"/>
      <c r="CY171" s="120"/>
      <c r="CZ171" s="120"/>
      <c r="DA171" s="120"/>
      <c r="DB171" s="120"/>
      <c r="DC171" s="120"/>
      <c r="DD171" s="120"/>
      <c r="DE171" s="120"/>
      <c r="DF171" s="120"/>
      <c r="DG171" s="120"/>
      <c r="DH171" s="120"/>
      <c r="DI171" s="120"/>
      <c r="DJ171" s="120"/>
      <c r="DK171" s="120"/>
      <c r="DL171" s="120"/>
      <c r="DM171" s="120"/>
      <c r="DN171" s="120"/>
      <c r="DO171" s="120"/>
      <c r="DP171" s="67"/>
      <c r="DQ171" s="67"/>
      <c r="DR171" s="67"/>
      <c r="DS171" s="67"/>
      <c r="DT171" s="67"/>
      <c r="DU171" s="67"/>
      <c r="DV171" s="67"/>
      <c r="DW171" s="67"/>
      <c r="DX171" s="67"/>
      <c r="DY171" s="67"/>
      <c r="DZ171" s="67"/>
      <c r="EA171" s="67"/>
      <c r="EB171" s="67"/>
      <c r="EC171" s="67"/>
      <c r="ED171" s="67"/>
      <c r="EE171" s="67"/>
      <c r="EF171" s="67"/>
      <c r="EG171" s="67"/>
      <c r="EH171" s="67"/>
      <c r="EI171" s="67"/>
      <c r="EJ171" s="67"/>
      <c r="EK171" s="67"/>
      <c r="EL171" s="67"/>
      <c r="EM171" s="67"/>
      <c r="EN171" s="67"/>
      <c r="EO171" s="67"/>
      <c r="EP171" s="67"/>
      <c r="EQ171" s="67"/>
      <c r="ER171" s="67"/>
      <c r="ES171" s="67"/>
      <c r="ET171" s="67"/>
      <c r="EU171" s="67"/>
      <c r="EV171" s="67"/>
      <c r="EW171" s="67"/>
      <c r="EX171" s="67"/>
      <c r="EY171" s="67"/>
      <c r="EZ171" s="67"/>
      <c r="FA171" s="67"/>
      <c r="FB171" s="67"/>
      <c r="FC171" s="67"/>
      <c r="FD171" s="67"/>
      <c r="FE171" s="67"/>
      <c r="FF171" s="67"/>
      <c r="FG171" s="67"/>
      <c r="FH171" s="67"/>
      <c r="FI171" s="67"/>
      <c r="FJ171" s="67"/>
      <c r="FK171" s="67"/>
      <c r="FL171" s="67"/>
      <c r="FM171" s="67"/>
      <c r="FN171" s="67"/>
      <c r="FO171" s="67"/>
      <c r="FP171" s="67"/>
    </row>
    <row r="172" spans="43:172" s="380" customFormat="1" x14ac:dyDescent="0.2">
      <c r="AQ172" s="67"/>
      <c r="AR172" s="67"/>
      <c r="AS172" s="67"/>
      <c r="AT172" s="67"/>
      <c r="AU172" s="67"/>
      <c r="AV172" s="67"/>
      <c r="AW172" s="67"/>
      <c r="AX172" s="67"/>
      <c r="AY172" s="67"/>
      <c r="AZ172" s="67"/>
      <c r="BA172" s="67"/>
      <c r="BB172" s="220"/>
      <c r="BC172" s="220"/>
      <c r="BD172" s="220"/>
      <c r="BE172" s="220"/>
      <c r="BF172" s="220"/>
      <c r="BG172" s="67"/>
      <c r="BH172" s="67"/>
      <c r="BI172" s="67"/>
      <c r="BJ172" s="67"/>
      <c r="BK172" s="67"/>
      <c r="BL172" s="67"/>
      <c r="BM172" s="67"/>
      <c r="BN172" s="67"/>
      <c r="BO172" s="67"/>
      <c r="BP172" s="67"/>
      <c r="BQ172" s="67"/>
      <c r="BR172" s="67"/>
      <c r="BS172" s="67"/>
      <c r="BT172" s="67"/>
      <c r="BU172" s="67"/>
      <c r="BV172" s="67"/>
      <c r="BW172" s="67"/>
      <c r="BX172" s="67"/>
      <c r="BY172" s="67"/>
      <c r="BZ172" s="67"/>
      <c r="CA172" s="67"/>
      <c r="CB172" s="67"/>
      <c r="CC172" s="67"/>
      <c r="CD172" s="67"/>
      <c r="CE172" s="67"/>
      <c r="CF172" s="67"/>
      <c r="CG172" s="67"/>
      <c r="CH172" s="67"/>
      <c r="CI172" s="67"/>
      <c r="CJ172" s="67"/>
      <c r="CK172" s="67"/>
      <c r="CL172" s="67"/>
      <c r="CM172" s="67"/>
      <c r="CN172" s="67"/>
      <c r="CO172" s="67"/>
      <c r="CP172" s="67"/>
      <c r="CQ172" s="120"/>
      <c r="CR172" s="120"/>
      <c r="CS172" s="120"/>
      <c r="CT172" s="120"/>
      <c r="CU172" s="120"/>
      <c r="CV172" s="120"/>
      <c r="CW172" s="120"/>
      <c r="CX172" s="120"/>
      <c r="CY172" s="120"/>
      <c r="CZ172" s="120"/>
      <c r="DA172" s="120"/>
      <c r="DB172" s="120"/>
      <c r="DC172" s="120"/>
      <c r="DD172" s="120"/>
      <c r="DE172" s="120"/>
      <c r="DF172" s="120"/>
      <c r="DG172" s="120"/>
      <c r="DH172" s="120"/>
      <c r="DI172" s="120"/>
      <c r="DJ172" s="120"/>
      <c r="DK172" s="120"/>
      <c r="DL172" s="120"/>
      <c r="DM172" s="120"/>
      <c r="DN172" s="120"/>
      <c r="DO172" s="120"/>
      <c r="DP172" s="67"/>
      <c r="DQ172" s="67"/>
      <c r="DR172" s="67"/>
      <c r="DS172" s="67"/>
      <c r="DT172" s="67"/>
      <c r="DU172" s="67"/>
      <c r="DV172" s="67"/>
      <c r="DW172" s="67"/>
      <c r="DX172" s="67"/>
      <c r="DY172" s="67"/>
      <c r="DZ172" s="67"/>
      <c r="EA172" s="67"/>
      <c r="EB172" s="67"/>
      <c r="EC172" s="67"/>
      <c r="ED172" s="67"/>
      <c r="EE172" s="67"/>
      <c r="EF172" s="67"/>
      <c r="EG172" s="67"/>
      <c r="EH172" s="67"/>
      <c r="EI172" s="67"/>
      <c r="EJ172" s="67"/>
      <c r="EK172" s="67"/>
      <c r="EL172" s="67"/>
      <c r="EM172" s="67"/>
      <c r="EN172" s="67"/>
      <c r="EO172" s="67"/>
      <c r="EP172" s="67"/>
      <c r="EQ172" s="67"/>
      <c r="ER172" s="67"/>
      <c r="ES172" s="67"/>
      <c r="ET172" s="67"/>
      <c r="EU172" s="67"/>
      <c r="EV172" s="67"/>
      <c r="EW172" s="67"/>
      <c r="EX172" s="67"/>
      <c r="EY172" s="67"/>
      <c r="EZ172" s="67"/>
      <c r="FA172" s="67"/>
      <c r="FB172" s="67"/>
      <c r="FC172" s="67"/>
      <c r="FD172" s="67"/>
      <c r="FE172" s="67"/>
      <c r="FF172" s="67"/>
      <c r="FG172" s="67"/>
      <c r="FH172" s="67"/>
      <c r="FI172" s="67"/>
      <c r="FJ172" s="67"/>
      <c r="FK172" s="67"/>
      <c r="FL172" s="67"/>
      <c r="FM172" s="67"/>
      <c r="FN172" s="67"/>
      <c r="FO172" s="67"/>
      <c r="FP172" s="67"/>
    </row>
    <row r="173" spans="43:172" s="380" customFormat="1" x14ac:dyDescent="0.2">
      <c r="AQ173" s="67"/>
      <c r="AR173" s="67"/>
      <c r="AS173" s="67"/>
      <c r="AT173" s="67"/>
      <c r="AU173" s="67"/>
      <c r="AV173" s="67"/>
      <c r="AW173" s="67"/>
      <c r="AX173" s="67"/>
      <c r="AY173" s="67"/>
      <c r="AZ173" s="67"/>
      <c r="BA173" s="67"/>
      <c r="BB173" s="220"/>
      <c r="BC173" s="220"/>
      <c r="BD173" s="220"/>
      <c r="BE173" s="220"/>
      <c r="BF173" s="220"/>
      <c r="BG173" s="67"/>
      <c r="BH173" s="67"/>
      <c r="BI173" s="67"/>
      <c r="BJ173" s="67"/>
      <c r="BK173" s="67"/>
      <c r="BL173" s="67"/>
      <c r="BM173" s="67"/>
      <c r="BN173" s="67"/>
      <c r="BO173" s="67"/>
      <c r="BP173" s="67"/>
      <c r="BQ173" s="67"/>
      <c r="BR173" s="67"/>
      <c r="BS173" s="67"/>
      <c r="BT173" s="67"/>
      <c r="BU173" s="67"/>
      <c r="BV173" s="67"/>
      <c r="BW173" s="67"/>
      <c r="BX173" s="67"/>
      <c r="BY173" s="67"/>
      <c r="BZ173" s="67"/>
      <c r="CA173" s="67"/>
      <c r="CB173" s="67"/>
      <c r="CC173" s="67"/>
      <c r="CD173" s="67"/>
      <c r="CE173" s="67"/>
      <c r="CF173" s="67"/>
      <c r="CG173" s="67"/>
      <c r="CH173" s="67"/>
      <c r="CI173" s="67"/>
      <c r="CJ173" s="67"/>
      <c r="CK173" s="67"/>
      <c r="CL173" s="67"/>
      <c r="CM173" s="67"/>
      <c r="CN173" s="67"/>
      <c r="CO173" s="67"/>
      <c r="CP173" s="67"/>
      <c r="CQ173" s="120"/>
      <c r="CR173" s="120"/>
      <c r="CS173" s="120"/>
      <c r="CT173" s="120"/>
      <c r="CU173" s="120"/>
      <c r="CV173" s="120"/>
      <c r="CW173" s="120"/>
      <c r="CX173" s="120"/>
      <c r="CY173" s="120"/>
      <c r="CZ173" s="120"/>
      <c r="DA173" s="120"/>
      <c r="DB173" s="120"/>
      <c r="DC173" s="120"/>
      <c r="DD173" s="120"/>
      <c r="DE173" s="120"/>
      <c r="DF173" s="120"/>
      <c r="DG173" s="120"/>
      <c r="DH173" s="120"/>
      <c r="DI173" s="120"/>
      <c r="DJ173" s="120"/>
      <c r="DK173" s="120"/>
      <c r="DL173" s="120"/>
      <c r="DM173" s="120"/>
      <c r="DN173" s="120"/>
      <c r="DO173" s="120"/>
      <c r="DP173" s="67"/>
      <c r="DQ173" s="67"/>
      <c r="DR173" s="67"/>
      <c r="DS173" s="67"/>
      <c r="DT173" s="67"/>
      <c r="DU173" s="67"/>
      <c r="DV173" s="67"/>
      <c r="DW173" s="67"/>
      <c r="DX173" s="67"/>
      <c r="DY173" s="67"/>
      <c r="DZ173" s="67"/>
      <c r="EA173" s="67"/>
      <c r="EB173" s="67"/>
      <c r="EC173" s="67"/>
      <c r="ED173" s="67"/>
      <c r="EE173" s="67"/>
      <c r="EF173" s="67"/>
      <c r="EG173" s="67"/>
      <c r="EH173" s="67"/>
      <c r="EI173" s="67"/>
      <c r="EJ173" s="67"/>
      <c r="EK173" s="67"/>
      <c r="EL173" s="67"/>
      <c r="EM173" s="67"/>
      <c r="EN173" s="67"/>
      <c r="EO173" s="67"/>
      <c r="EP173" s="67"/>
      <c r="EQ173" s="67"/>
      <c r="ER173" s="67"/>
      <c r="ES173" s="67"/>
      <c r="ET173" s="67"/>
      <c r="EU173" s="67"/>
      <c r="EV173" s="67"/>
      <c r="EW173" s="67"/>
      <c r="EX173" s="67"/>
      <c r="EY173" s="67"/>
      <c r="EZ173" s="67"/>
      <c r="FA173" s="67"/>
      <c r="FB173" s="67"/>
      <c r="FC173" s="67"/>
      <c r="FD173" s="67"/>
      <c r="FE173" s="67"/>
      <c r="FF173" s="67"/>
      <c r="FG173" s="67"/>
      <c r="FH173" s="67"/>
      <c r="FI173" s="67"/>
      <c r="FJ173" s="67"/>
      <c r="FK173" s="67"/>
      <c r="FL173" s="67"/>
      <c r="FM173" s="67"/>
      <c r="FN173" s="67"/>
      <c r="FO173" s="67"/>
      <c r="FP173" s="67"/>
    </row>
    <row r="174" spans="43:172" s="380" customFormat="1" x14ac:dyDescent="0.2">
      <c r="AQ174" s="67"/>
      <c r="AR174" s="67"/>
      <c r="AS174" s="67"/>
      <c r="AT174" s="67"/>
      <c r="AU174" s="67"/>
      <c r="AV174" s="67"/>
      <c r="AW174" s="67"/>
      <c r="AX174" s="67"/>
      <c r="AY174" s="67"/>
      <c r="AZ174" s="67"/>
      <c r="BA174" s="67"/>
      <c r="BB174" s="220"/>
      <c r="BC174" s="220"/>
      <c r="BD174" s="220"/>
      <c r="BE174" s="220"/>
      <c r="BF174" s="220"/>
      <c r="BG174" s="67"/>
      <c r="BH174" s="67"/>
      <c r="BI174" s="67"/>
      <c r="BJ174" s="67"/>
      <c r="BK174" s="67"/>
      <c r="BL174" s="67"/>
      <c r="BM174" s="67"/>
      <c r="BN174" s="67"/>
      <c r="BO174" s="67"/>
      <c r="BP174" s="67"/>
      <c r="BQ174" s="67"/>
      <c r="BR174" s="67"/>
      <c r="BS174" s="67"/>
      <c r="BT174" s="67"/>
      <c r="BU174" s="67"/>
      <c r="BV174" s="67"/>
      <c r="BW174" s="67"/>
      <c r="BX174" s="67"/>
      <c r="BY174" s="67"/>
      <c r="BZ174" s="67"/>
      <c r="CA174" s="67"/>
      <c r="CB174" s="67"/>
      <c r="CC174" s="67"/>
      <c r="CD174" s="67"/>
      <c r="CE174" s="67"/>
      <c r="CF174" s="67"/>
      <c r="CG174" s="67"/>
      <c r="CH174" s="67"/>
      <c r="CI174" s="67"/>
      <c r="CJ174" s="67"/>
      <c r="CK174" s="67"/>
      <c r="CL174" s="67"/>
      <c r="CM174" s="67"/>
      <c r="CN174" s="67"/>
      <c r="CO174" s="67"/>
      <c r="CP174" s="67"/>
      <c r="CQ174" s="120"/>
      <c r="CR174" s="120"/>
      <c r="CS174" s="120"/>
      <c r="CT174" s="120"/>
      <c r="CU174" s="120"/>
      <c r="CV174" s="120"/>
      <c r="CW174" s="120"/>
      <c r="CX174" s="120"/>
      <c r="CY174" s="120"/>
      <c r="CZ174" s="120"/>
      <c r="DA174" s="120"/>
      <c r="DB174" s="120"/>
      <c r="DC174" s="120"/>
      <c r="DD174" s="120"/>
      <c r="DE174" s="120"/>
      <c r="DF174" s="120"/>
      <c r="DG174" s="120"/>
      <c r="DH174" s="120"/>
      <c r="DI174" s="120"/>
      <c r="DJ174" s="120"/>
      <c r="DK174" s="120"/>
      <c r="DL174" s="120"/>
      <c r="DM174" s="120"/>
      <c r="DN174" s="120"/>
      <c r="DO174" s="120"/>
      <c r="DP174" s="67"/>
      <c r="DQ174" s="67"/>
      <c r="DR174" s="67"/>
      <c r="DS174" s="67"/>
      <c r="DT174" s="67"/>
      <c r="DU174" s="67"/>
      <c r="DV174" s="67"/>
      <c r="DW174" s="67"/>
      <c r="DX174" s="67"/>
      <c r="DY174" s="67"/>
      <c r="DZ174" s="67"/>
      <c r="EA174" s="67"/>
      <c r="EB174" s="67"/>
      <c r="EC174" s="67"/>
      <c r="ED174" s="67"/>
      <c r="EE174" s="67"/>
      <c r="EF174" s="67"/>
      <c r="EG174" s="67"/>
      <c r="EH174" s="67"/>
      <c r="EI174" s="67"/>
      <c r="EJ174" s="67"/>
      <c r="EK174" s="67"/>
      <c r="EL174" s="67"/>
      <c r="EM174" s="67"/>
      <c r="EN174" s="67"/>
      <c r="EO174" s="67"/>
      <c r="EP174" s="67"/>
      <c r="EQ174" s="67"/>
      <c r="ER174" s="67"/>
      <c r="ES174" s="67"/>
      <c r="ET174" s="67"/>
      <c r="EU174" s="67"/>
      <c r="EV174" s="67"/>
      <c r="EW174" s="67"/>
      <c r="EX174" s="67"/>
      <c r="EY174" s="67"/>
      <c r="EZ174" s="67"/>
      <c r="FA174" s="67"/>
      <c r="FB174" s="67"/>
      <c r="FC174" s="67"/>
      <c r="FD174" s="67"/>
      <c r="FE174" s="67"/>
      <c r="FF174" s="67"/>
      <c r="FG174" s="67"/>
      <c r="FH174" s="67"/>
      <c r="FI174" s="67"/>
      <c r="FJ174" s="67"/>
      <c r="FK174" s="67"/>
      <c r="FL174" s="67"/>
      <c r="FM174" s="67"/>
      <c r="FN174" s="67"/>
      <c r="FO174" s="67"/>
      <c r="FP174" s="67"/>
    </row>
    <row r="175" spans="43:172" s="380" customFormat="1" x14ac:dyDescent="0.2">
      <c r="AQ175" s="67"/>
      <c r="AR175" s="67"/>
      <c r="AS175" s="67"/>
      <c r="AT175" s="67"/>
      <c r="AU175" s="67"/>
      <c r="AV175" s="67"/>
      <c r="AW175" s="67"/>
      <c r="AX175" s="67"/>
      <c r="AY175" s="67"/>
      <c r="AZ175" s="67"/>
      <c r="BA175" s="67"/>
      <c r="BB175" s="220"/>
      <c r="BC175" s="220"/>
      <c r="BD175" s="220"/>
      <c r="BE175" s="220"/>
      <c r="BF175" s="220"/>
      <c r="BG175" s="67"/>
      <c r="BH175" s="67"/>
      <c r="BI175" s="67"/>
      <c r="BJ175" s="67"/>
      <c r="BK175" s="67"/>
      <c r="BL175" s="67"/>
      <c r="BM175" s="67"/>
      <c r="BN175" s="67"/>
      <c r="BO175" s="67"/>
      <c r="BP175" s="67"/>
      <c r="BQ175" s="67"/>
      <c r="BR175" s="67"/>
      <c r="BS175" s="67"/>
      <c r="BT175" s="67"/>
      <c r="BU175" s="67"/>
      <c r="BV175" s="67"/>
      <c r="BW175" s="67"/>
      <c r="BX175" s="67"/>
      <c r="BY175" s="67"/>
      <c r="BZ175" s="67"/>
      <c r="CA175" s="67"/>
      <c r="CB175" s="67"/>
      <c r="CC175" s="67"/>
      <c r="CD175" s="67"/>
      <c r="CE175" s="67"/>
      <c r="CF175" s="67"/>
      <c r="CG175" s="67"/>
      <c r="CH175" s="67"/>
      <c r="CI175" s="67"/>
      <c r="CJ175" s="67"/>
      <c r="CK175" s="67"/>
      <c r="CL175" s="67"/>
      <c r="CM175" s="67"/>
      <c r="CN175" s="67"/>
      <c r="CO175" s="67"/>
      <c r="CP175" s="67"/>
      <c r="CQ175" s="120"/>
      <c r="CR175" s="120"/>
      <c r="CS175" s="120"/>
      <c r="CT175" s="120"/>
      <c r="CU175" s="120"/>
      <c r="CV175" s="120"/>
      <c r="CW175" s="120"/>
      <c r="CX175" s="120"/>
      <c r="CY175" s="120"/>
      <c r="CZ175" s="120"/>
      <c r="DA175" s="120"/>
      <c r="DB175" s="120"/>
      <c r="DC175" s="120"/>
      <c r="DD175" s="120"/>
      <c r="DE175" s="120"/>
      <c r="DF175" s="120"/>
      <c r="DG175" s="120"/>
      <c r="DH175" s="120"/>
      <c r="DI175" s="120"/>
      <c r="DJ175" s="120"/>
      <c r="DK175" s="120"/>
      <c r="DL175" s="120"/>
      <c r="DM175" s="120"/>
      <c r="DN175" s="120"/>
      <c r="DO175" s="120"/>
      <c r="DP175" s="67"/>
      <c r="DQ175" s="67"/>
      <c r="DR175" s="67"/>
      <c r="DS175" s="67"/>
      <c r="DT175" s="67"/>
      <c r="DU175" s="67"/>
      <c r="DV175" s="67"/>
      <c r="DW175" s="67"/>
      <c r="DX175" s="67"/>
      <c r="DY175" s="67"/>
      <c r="DZ175" s="67"/>
      <c r="EA175" s="67"/>
      <c r="EB175" s="67"/>
      <c r="EC175" s="67"/>
      <c r="ED175" s="67"/>
      <c r="EE175" s="67"/>
      <c r="EF175" s="67"/>
      <c r="EG175" s="67"/>
      <c r="EH175" s="67"/>
      <c r="EI175" s="67"/>
      <c r="EJ175" s="67"/>
      <c r="EK175" s="67"/>
      <c r="EL175" s="67"/>
      <c r="EM175" s="67"/>
      <c r="EN175" s="67"/>
      <c r="EO175" s="67"/>
      <c r="EP175" s="67"/>
      <c r="EQ175" s="67"/>
      <c r="ER175" s="67"/>
      <c r="ES175" s="67"/>
      <c r="ET175" s="67"/>
      <c r="EU175" s="67"/>
      <c r="EV175" s="67"/>
      <c r="EW175" s="67"/>
      <c r="EX175" s="67"/>
      <c r="EY175" s="67"/>
      <c r="EZ175" s="67"/>
      <c r="FA175" s="67"/>
      <c r="FB175" s="67"/>
      <c r="FC175" s="67"/>
      <c r="FD175" s="67"/>
      <c r="FE175" s="67"/>
      <c r="FF175" s="67"/>
      <c r="FG175" s="67"/>
      <c r="FH175" s="67"/>
      <c r="FI175" s="67"/>
      <c r="FJ175" s="67"/>
      <c r="FK175" s="67"/>
      <c r="FL175" s="67"/>
      <c r="FM175" s="67"/>
      <c r="FN175" s="67"/>
      <c r="FO175" s="67"/>
      <c r="FP175" s="67"/>
    </row>
    <row r="176" spans="43:172" s="380" customFormat="1" x14ac:dyDescent="0.2">
      <c r="AQ176" s="67"/>
      <c r="AR176" s="67"/>
      <c r="AS176" s="67"/>
      <c r="AT176" s="67"/>
      <c r="AU176" s="67"/>
      <c r="AV176" s="67"/>
      <c r="AW176" s="67"/>
      <c r="AX176" s="67"/>
      <c r="AY176" s="67"/>
      <c r="AZ176" s="67"/>
      <c r="BA176" s="67"/>
      <c r="BB176" s="220"/>
      <c r="BC176" s="220"/>
      <c r="BD176" s="220"/>
      <c r="BE176" s="220"/>
      <c r="BF176" s="220"/>
      <c r="BG176" s="67"/>
      <c r="BH176" s="67"/>
      <c r="BI176" s="67"/>
      <c r="BJ176" s="67"/>
      <c r="BK176" s="67"/>
      <c r="BL176" s="67"/>
      <c r="BM176" s="67"/>
      <c r="BN176" s="67"/>
      <c r="BO176" s="67"/>
      <c r="BP176" s="67"/>
      <c r="BQ176" s="67"/>
      <c r="BR176" s="67"/>
      <c r="BS176" s="67"/>
      <c r="BT176" s="67"/>
      <c r="BU176" s="67"/>
      <c r="BV176" s="67"/>
      <c r="BW176" s="67"/>
      <c r="BX176" s="67"/>
      <c r="BY176" s="67"/>
      <c r="BZ176" s="67"/>
      <c r="CA176" s="67"/>
      <c r="CB176" s="67"/>
      <c r="CC176" s="67"/>
      <c r="CD176" s="67"/>
      <c r="CE176" s="67"/>
      <c r="CF176" s="67"/>
      <c r="CG176" s="67"/>
      <c r="CH176" s="67"/>
      <c r="CI176" s="67"/>
      <c r="CJ176" s="67"/>
      <c r="CK176" s="67"/>
      <c r="CL176" s="67"/>
      <c r="CM176" s="67"/>
      <c r="CN176" s="67"/>
      <c r="CO176" s="67"/>
      <c r="CP176" s="67"/>
      <c r="CQ176" s="120"/>
      <c r="CR176" s="120"/>
      <c r="CS176" s="120"/>
      <c r="CT176" s="120"/>
      <c r="CU176" s="120"/>
      <c r="CV176" s="120"/>
      <c r="CW176" s="120"/>
      <c r="CX176" s="120"/>
      <c r="CY176" s="120"/>
      <c r="CZ176" s="120"/>
      <c r="DA176" s="120"/>
      <c r="DB176" s="120"/>
      <c r="DC176" s="120"/>
      <c r="DD176" s="120"/>
      <c r="DE176" s="120"/>
      <c r="DF176" s="120"/>
      <c r="DG176" s="120"/>
      <c r="DH176" s="120"/>
      <c r="DI176" s="120"/>
      <c r="DJ176" s="120"/>
      <c r="DK176" s="120"/>
      <c r="DL176" s="120"/>
      <c r="DM176" s="120"/>
      <c r="DN176" s="120"/>
      <c r="DO176" s="120"/>
      <c r="DP176" s="67"/>
      <c r="DQ176" s="67"/>
      <c r="DR176" s="67"/>
      <c r="DS176" s="67"/>
      <c r="DT176" s="67"/>
      <c r="DU176" s="67"/>
      <c r="DV176" s="67"/>
      <c r="DW176" s="67"/>
      <c r="DX176" s="67"/>
      <c r="DY176" s="67"/>
      <c r="DZ176" s="67"/>
      <c r="EA176" s="67"/>
      <c r="EB176" s="67"/>
      <c r="EC176" s="67"/>
      <c r="ED176" s="67"/>
      <c r="EE176" s="67"/>
      <c r="EF176" s="67"/>
      <c r="EG176" s="67"/>
      <c r="EH176" s="67"/>
      <c r="EI176" s="67"/>
      <c r="EJ176" s="67"/>
      <c r="EK176" s="67"/>
      <c r="EL176" s="67"/>
      <c r="EM176" s="67"/>
      <c r="EN176" s="67"/>
      <c r="EO176" s="67"/>
      <c r="EP176" s="67"/>
      <c r="EQ176" s="67"/>
      <c r="ER176" s="67"/>
      <c r="ES176" s="67"/>
      <c r="ET176" s="67"/>
      <c r="EU176" s="67"/>
      <c r="EV176" s="67"/>
      <c r="EW176" s="67"/>
      <c r="EX176" s="67"/>
      <c r="EY176" s="67"/>
      <c r="EZ176" s="67"/>
      <c r="FA176" s="67"/>
      <c r="FB176" s="67"/>
      <c r="FC176" s="67"/>
      <c r="FD176" s="67"/>
      <c r="FE176" s="67"/>
      <c r="FF176" s="67"/>
      <c r="FG176" s="67"/>
      <c r="FH176" s="67"/>
      <c r="FI176" s="67"/>
      <c r="FJ176" s="67"/>
      <c r="FK176" s="67"/>
      <c r="FL176" s="67"/>
      <c r="FM176" s="67"/>
      <c r="FN176" s="67"/>
      <c r="FO176" s="67"/>
      <c r="FP176" s="67"/>
    </row>
    <row r="177" spans="43:172" s="380" customFormat="1" x14ac:dyDescent="0.2">
      <c r="AQ177" s="67"/>
      <c r="AR177" s="67"/>
      <c r="AS177" s="67"/>
      <c r="AT177" s="67"/>
      <c r="AU177" s="67"/>
      <c r="AV177" s="67"/>
      <c r="AW177" s="67"/>
      <c r="AX177" s="67"/>
      <c r="AY177" s="67"/>
      <c r="AZ177" s="67"/>
      <c r="BA177" s="67"/>
      <c r="BB177" s="220"/>
      <c r="BC177" s="220"/>
      <c r="BD177" s="220"/>
      <c r="BE177" s="220"/>
      <c r="BF177" s="220"/>
      <c r="BG177" s="67"/>
      <c r="BH177" s="67"/>
      <c r="BI177" s="67"/>
      <c r="BJ177" s="67"/>
      <c r="BK177" s="67"/>
      <c r="BL177" s="67"/>
      <c r="BM177" s="67"/>
      <c r="BN177" s="67"/>
      <c r="BO177" s="67"/>
      <c r="BP177" s="67"/>
      <c r="BQ177" s="67"/>
      <c r="BR177" s="67"/>
      <c r="BS177" s="67"/>
      <c r="BT177" s="67"/>
      <c r="BU177" s="67"/>
      <c r="BV177" s="67"/>
      <c r="BW177" s="67"/>
      <c r="BX177" s="67"/>
      <c r="BY177" s="67"/>
      <c r="BZ177" s="67"/>
      <c r="CA177" s="67"/>
      <c r="CB177" s="67"/>
      <c r="CC177" s="67"/>
      <c r="CD177" s="67"/>
      <c r="CE177" s="67"/>
      <c r="CF177" s="67"/>
      <c r="CG177" s="67"/>
      <c r="CH177" s="67"/>
      <c r="CI177" s="67"/>
      <c r="CJ177" s="67"/>
      <c r="CK177" s="67"/>
      <c r="CL177" s="67"/>
      <c r="CM177" s="67"/>
      <c r="CN177" s="67"/>
      <c r="CO177" s="67"/>
      <c r="CP177" s="67"/>
      <c r="CQ177" s="120"/>
      <c r="CR177" s="120"/>
      <c r="CS177" s="120"/>
      <c r="CT177" s="120"/>
      <c r="CU177" s="120"/>
      <c r="CV177" s="120"/>
      <c r="CW177" s="120"/>
      <c r="CX177" s="120"/>
      <c r="CY177" s="120"/>
      <c r="CZ177" s="120"/>
      <c r="DA177" s="120"/>
      <c r="DB177" s="120"/>
      <c r="DC177" s="120"/>
      <c r="DD177" s="120"/>
      <c r="DE177" s="120"/>
      <c r="DF177" s="120"/>
      <c r="DG177" s="120"/>
      <c r="DH177" s="120"/>
      <c r="DI177" s="120"/>
      <c r="DJ177" s="120"/>
      <c r="DK177" s="120"/>
      <c r="DL177" s="120"/>
      <c r="DM177" s="120"/>
      <c r="DN177" s="120"/>
      <c r="DO177" s="120"/>
      <c r="DP177" s="67"/>
      <c r="DQ177" s="67"/>
      <c r="DR177" s="67"/>
      <c r="DS177" s="67"/>
      <c r="DT177" s="67"/>
      <c r="DU177" s="67"/>
      <c r="DV177" s="67"/>
      <c r="DW177" s="67"/>
      <c r="DX177" s="67"/>
      <c r="DY177" s="67"/>
      <c r="DZ177" s="67"/>
      <c r="EA177" s="67"/>
      <c r="EB177" s="67"/>
      <c r="EC177" s="67"/>
      <c r="ED177" s="67"/>
      <c r="EE177" s="67"/>
      <c r="EF177" s="67"/>
      <c r="EG177" s="67"/>
      <c r="EH177" s="67"/>
      <c r="EI177" s="67"/>
      <c r="EJ177" s="67"/>
      <c r="EK177" s="67"/>
      <c r="EL177" s="67"/>
      <c r="EM177" s="67"/>
      <c r="EN177" s="67"/>
      <c r="EO177" s="67"/>
      <c r="EP177" s="67"/>
      <c r="EQ177" s="67"/>
      <c r="ER177" s="67"/>
      <c r="ES177" s="67"/>
      <c r="ET177" s="67"/>
      <c r="EU177" s="67"/>
      <c r="EV177" s="67"/>
      <c r="EW177" s="67"/>
      <c r="EX177" s="67"/>
      <c r="EY177" s="67"/>
      <c r="EZ177" s="67"/>
      <c r="FA177" s="67"/>
      <c r="FB177" s="67"/>
      <c r="FC177" s="67"/>
      <c r="FD177" s="67"/>
      <c r="FE177" s="67"/>
      <c r="FF177" s="67"/>
      <c r="FG177" s="67"/>
      <c r="FH177" s="67"/>
      <c r="FI177" s="67"/>
      <c r="FJ177" s="67"/>
      <c r="FK177" s="67"/>
      <c r="FL177" s="67"/>
      <c r="FM177" s="67"/>
      <c r="FN177" s="67"/>
      <c r="FO177" s="67"/>
      <c r="FP177" s="67"/>
    </row>
    <row r="178" spans="43:172" s="380" customFormat="1" x14ac:dyDescent="0.2">
      <c r="AQ178" s="67"/>
      <c r="AR178" s="67"/>
      <c r="AS178" s="67"/>
      <c r="AT178" s="67"/>
      <c r="AU178" s="67"/>
      <c r="AV178" s="67"/>
      <c r="AW178" s="67"/>
      <c r="AX178" s="67"/>
      <c r="AY178" s="67"/>
      <c r="AZ178" s="67"/>
      <c r="BA178" s="67"/>
      <c r="BB178" s="220"/>
      <c r="BC178" s="220"/>
      <c r="BD178" s="220"/>
      <c r="BE178" s="220"/>
      <c r="BF178" s="220"/>
      <c r="BG178" s="67"/>
      <c r="BH178" s="67"/>
      <c r="BI178" s="67"/>
      <c r="BJ178" s="67"/>
      <c r="BK178" s="67"/>
      <c r="BL178" s="67"/>
      <c r="BM178" s="67"/>
      <c r="BN178" s="67"/>
      <c r="BO178" s="67"/>
      <c r="BP178" s="67"/>
      <c r="BQ178" s="67"/>
      <c r="BR178" s="67"/>
      <c r="BS178" s="67"/>
      <c r="BT178" s="67"/>
      <c r="BU178" s="67"/>
      <c r="BV178" s="67"/>
      <c r="BW178" s="67"/>
      <c r="BX178" s="67"/>
      <c r="BY178" s="67"/>
      <c r="BZ178" s="67"/>
      <c r="CA178" s="67"/>
      <c r="CB178" s="67"/>
      <c r="CC178" s="67"/>
      <c r="CD178" s="67"/>
      <c r="CE178" s="67"/>
      <c r="CF178" s="67"/>
      <c r="CG178" s="67"/>
      <c r="CH178" s="67"/>
      <c r="CI178" s="67"/>
      <c r="CJ178" s="67"/>
      <c r="CK178" s="67"/>
      <c r="CL178" s="67"/>
      <c r="CM178" s="67"/>
      <c r="CN178" s="67"/>
      <c r="CO178" s="67"/>
      <c r="CP178" s="67"/>
      <c r="CQ178" s="120"/>
      <c r="CR178" s="120"/>
      <c r="CS178" s="120"/>
      <c r="CT178" s="120"/>
      <c r="CU178" s="120"/>
      <c r="CV178" s="120"/>
      <c r="CW178" s="120"/>
      <c r="CX178" s="120"/>
      <c r="CY178" s="120"/>
      <c r="CZ178" s="120"/>
      <c r="DA178" s="120"/>
      <c r="DB178" s="120"/>
      <c r="DC178" s="120"/>
      <c r="DD178" s="120"/>
      <c r="DE178" s="120"/>
      <c r="DF178" s="120"/>
      <c r="DG178" s="120"/>
      <c r="DH178" s="120"/>
      <c r="DI178" s="120"/>
      <c r="DJ178" s="120"/>
      <c r="DK178" s="120"/>
      <c r="DL178" s="120"/>
      <c r="DM178" s="120"/>
      <c r="DN178" s="120"/>
      <c r="DO178" s="120"/>
      <c r="DP178" s="67"/>
      <c r="DQ178" s="67"/>
      <c r="DR178" s="67"/>
      <c r="DS178" s="67"/>
      <c r="DT178" s="67"/>
      <c r="DU178" s="67"/>
      <c r="DV178" s="67"/>
      <c r="DW178" s="67"/>
      <c r="DX178" s="67"/>
      <c r="DY178" s="67"/>
      <c r="DZ178" s="67"/>
      <c r="EA178" s="67"/>
      <c r="EB178" s="67"/>
      <c r="EC178" s="67"/>
      <c r="ED178" s="67"/>
      <c r="EE178" s="67"/>
      <c r="EF178" s="67"/>
      <c r="EG178" s="67"/>
      <c r="EH178" s="67"/>
      <c r="EI178" s="67"/>
      <c r="EJ178" s="67"/>
      <c r="EK178" s="67"/>
      <c r="EL178" s="67"/>
      <c r="EM178" s="67"/>
      <c r="EN178" s="67"/>
      <c r="EO178" s="67"/>
      <c r="EP178" s="67"/>
      <c r="EQ178" s="67"/>
      <c r="ER178" s="67"/>
      <c r="ES178" s="67"/>
      <c r="ET178" s="67"/>
      <c r="EU178" s="67"/>
      <c r="EV178" s="67"/>
      <c r="EW178" s="67"/>
      <c r="EX178" s="67"/>
      <c r="EY178" s="67"/>
      <c r="EZ178" s="67"/>
      <c r="FA178" s="67"/>
      <c r="FB178" s="67"/>
      <c r="FC178" s="67"/>
      <c r="FD178" s="67"/>
      <c r="FE178" s="67"/>
      <c r="FF178" s="67"/>
      <c r="FG178" s="67"/>
      <c r="FH178" s="67"/>
      <c r="FI178" s="67"/>
      <c r="FJ178" s="67"/>
      <c r="FK178" s="67"/>
      <c r="FL178" s="67"/>
      <c r="FM178" s="67"/>
      <c r="FN178" s="67"/>
      <c r="FO178" s="67"/>
      <c r="FP178" s="67"/>
    </row>
    <row r="179" spans="43:172" s="380" customFormat="1" x14ac:dyDescent="0.2">
      <c r="AQ179" s="67"/>
      <c r="AR179" s="67"/>
      <c r="AS179" s="67"/>
      <c r="AT179" s="67"/>
      <c r="AU179" s="67"/>
      <c r="AV179" s="67"/>
      <c r="AW179" s="67"/>
      <c r="AX179" s="67"/>
      <c r="AY179" s="67"/>
      <c r="AZ179" s="67"/>
      <c r="BA179" s="67"/>
      <c r="BB179" s="220"/>
      <c r="BC179" s="220"/>
      <c r="BD179" s="220"/>
      <c r="BE179" s="220"/>
      <c r="BF179" s="220"/>
      <c r="BG179" s="67"/>
      <c r="BH179" s="67"/>
      <c r="BI179" s="67"/>
      <c r="BJ179" s="67"/>
      <c r="BK179" s="67"/>
      <c r="BL179" s="67"/>
      <c r="BM179" s="67"/>
      <c r="BN179" s="67"/>
      <c r="BO179" s="67"/>
      <c r="BP179" s="67"/>
      <c r="BQ179" s="67"/>
      <c r="BR179" s="67"/>
      <c r="BS179" s="67"/>
      <c r="BT179" s="67"/>
      <c r="BU179" s="67"/>
      <c r="BV179" s="67"/>
      <c r="BW179" s="67"/>
      <c r="BX179" s="67"/>
      <c r="BY179" s="67"/>
      <c r="BZ179" s="67"/>
      <c r="CA179" s="67"/>
      <c r="CB179" s="67"/>
      <c r="CC179" s="67"/>
      <c r="CD179" s="67"/>
      <c r="CE179" s="67"/>
      <c r="CF179" s="67"/>
      <c r="CG179" s="67"/>
      <c r="CH179" s="67"/>
      <c r="CI179" s="67"/>
      <c r="CJ179" s="67"/>
      <c r="CK179" s="67"/>
      <c r="CL179" s="67"/>
      <c r="CM179" s="67"/>
      <c r="CN179" s="67"/>
      <c r="CO179" s="67"/>
      <c r="CP179" s="67"/>
      <c r="CQ179" s="120"/>
      <c r="CR179" s="120"/>
      <c r="CS179" s="120"/>
      <c r="CT179" s="120"/>
      <c r="CU179" s="120"/>
      <c r="CV179" s="120"/>
      <c r="CW179" s="120"/>
      <c r="CX179" s="120"/>
      <c r="CY179" s="120"/>
      <c r="CZ179" s="120"/>
      <c r="DA179" s="120"/>
      <c r="DB179" s="120"/>
      <c r="DC179" s="120"/>
      <c r="DD179" s="120"/>
      <c r="DE179" s="120"/>
      <c r="DF179" s="120"/>
      <c r="DG179" s="120"/>
      <c r="DH179" s="120"/>
      <c r="DI179" s="120"/>
      <c r="DJ179" s="120"/>
      <c r="DK179" s="120"/>
      <c r="DL179" s="120"/>
      <c r="DM179" s="120"/>
      <c r="DN179" s="120"/>
      <c r="DO179" s="120"/>
      <c r="DP179" s="67"/>
      <c r="DQ179" s="67"/>
      <c r="DR179" s="67"/>
      <c r="DS179" s="67"/>
      <c r="DT179" s="67"/>
      <c r="DU179" s="67"/>
      <c r="DV179" s="67"/>
      <c r="DW179" s="67"/>
      <c r="DX179" s="67"/>
      <c r="DY179" s="67"/>
      <c r="DZ179" s="67"/>
      <c r="EA179" s="67"/>
      <c r="EB179" s="67"/>
      <c r="EC179" s="67"/>
      <c r="ED179" s="67"/>
      <c r="EE179" s="67"/>
      <c r="EF179" s="67"/>
      <c r="EG179" s="67"/>
      <c r="EH179" s="67"/>
      <c r="EI179" s="67"/>
      <c r="EJ179" s="67"/>
      <c r="EK179" s="67"/>
      <c r="EL179" s="67"/>
      <c r="EM179" s="67"/>
      <c r="EN179" s="67"/>
      <c r="EO179" s="67"/>
      <c r="EP179" s="67"/>
      <c r="EQ179" s="67"/>
      <c r="ER179" s="67"/>
      <c r="ES179" s="67"/>
      <c r="ET179" s="67"/>
      <c r="EU179" s="67"/>
      <c r="EV179" s="67"/>
      <c r="EW179" s="67"/>
      <c r="EX179" s="67"/>
      <c r="EY179" s="67"/>
      <c r="EZ179" s="67"/>
      <c r="FA179" s="67"/>
      <c r="FB179" s="67"/>
      <c r="FC179" s="67"/>
      <c r="FD179" s="67"/>
      <c r="FE179" s="67"/>
      <c r="FF179" s="67"/>
      <c r="FG179" s="67"/>
      <c r="FH179" s="67"/>
      <c r="FI179" s="67"/>
      <c r="FJ179" s="67"/>
      <c r="FK179" s="67"/>
      <c r="FL179" s="67"/>
      <c r="FM179" s="67"/>
      <c r="FN179" s="67"/>
      <c r="FO179" s="67"/>
      <c r="FP179" s="67"/>
    </row>
    <row r="180" spans="43:172" s="380" customFormat="1" x14ac:dyDescent="0.2">
      <c r="AQ180" s="67"/>
      <c r="AR180" s="67"/>
      <c r="AS180" s="67"/>
      <c r="AT180" s="67"/>
      <c r="AU180" s="67"/>
      <c r="AV180" s="67"/>
      <c r="AW180" s="67"/>
      <c r="AX180" s="67"/>
      <c r="AY180" s="67"/>
      <c r="AZ180" s="67"/>
      <c r="BA180" s="67"/>
      <c r="BB180" s="220"/>
      <c r="BC180" s="220"/>
      <c r="BD180" s="220"/>
      <c r="BE180" s="220"/>
      <c r="BF180" s="220"/>
      <c r="BG180" s="67"/>
      <c r="BH180" s="67"/>
      <c r="BI180" s="67"/>
      <c r="BJ180" s="67"/>
      <c r="BK180" s="67"/>
      <c r="BL180" s="67"/>
      <c r="BM180" s="67"/>
      <c r="BN180" s="67"/>
      <c r="BO180" s="67"/>
      <c r="BP180" s="67"/>
      <c r="BQ180" s="67"/>
      <c r="BR180" s="67"/>
      <c r="BS180" s="67"/>
      <c r="BT180" s="67"/>
      <c r="BU180" s="67"/>
      <c r="BV180" s="67"/>
      <c r="BW180" s="67"/>
      <c r="BX180" s="67"/>
      <c r="BY180" s="67"/>
      <c r="BZ180" s="67"/>
      <c r="CA180" s="67"/>
      <c r="CB180" s="67"/>
      <c r="CC180" s="67"/>
      <c r="CD180" s="67"/>
      <c r="CE180" s="67"/>
      <c r="CF180" s="67"/>
      <c r="CG180" s="67"/>
      <c r="CH180" s="67"/>
      <c r="CI180" s="67"/>
      <c r="CJ180" s="67"/>
      <c r="CK180" s="67"/>
      <c r="CL180" s="67"/>
      <c r="CM180" s="67"/>
      <c r="CN180" s="67"/>
      <c r="CO180" s="67"/>
      <c r="CP180" s="67"/>
      <c r="CQ180" s="120"/>
      <c r="CR180" s="120"/>
      <c r="CS180" s="120"/>
      <c r="CT180" s="120"/>
      <c r="CU180" s="120"/>
      <c r="CV180" s="120"/>
      <c r="CW180" s="120"/>
      <c r="CX180" s="120"/>
      <c r="CY180" s="120"/>
      <c r="CZ180" s="120"/>
      <c r="DA180" s="120"/>
      <c r="DB180" s="120"/>
      <c r="DC180" s="120"/>
      <c r="DD180" s="120"/>
      <c r="DE180" s="120"/>
      <c r="DF180" s="120"/>
      <c r="DG180" s="120"/>
      <c r="DH180" s="120"/>
      <c r="DI180" s="120"/>
      <c r="DJ180" s="120"/>
      <c r="DK180" s="120"/>
      <c r="DL180" s="120"/>
      <c r="DM180" s="120"/>
      <c r="DN180" s="120"/>
      <c r="DO180" s="120"/>
      <c r="DP180" s="67"/>
      <c r="DQ180" s="67"/>
      <c r="DR180" s="67"/>
      <c r="DS180" s="67"/>
      <c r="DT180" s="67"/>
      <c r="DU180" s="67"/>
      <c r="DV180" s="67"/>
      <c r="DW180" s="67"/>
      <c r="DX180" s="67"/>
      <c r="DY180" s="67"/>
      <c r="DZ180" s="67"/>
      <c r="EA180" s="67"/>
      <c r="EB180" s="67"/>
      <c r="EC180" s="67"/>
      <c r="ED180" s="67"/>
      <c r="EE180" s="67"/>
      <c r="EF180" s="67"/>
      <c r="EG180" s="67"/>
      <c r="EH180" s="67"/>
      <c r="EI180" s="67"/>
      <c r="EJ180" s="67"/>
      <c r="EK180" s="67"/>
      <c r="EL180" s="67"/>
      <c r="EM180" s="67"/>
      <c r="EN180" s="67"/>
      <c r="EO180" s="67"/>
      <c r="EP180" s="67"/>
      <c r="EQ180" s="67"/>
      <c r="ER180" s="67"/>
      <c r="ES180" s="67"/>
      <c r="ET180" s="67"/>
      <c r="EU180" s="67"/>
      <c r="EV180" s="67"/>
      <c r="EW180" s="67"/>
      <c r="EX180" s="67"/>
      <c r="EY180" s="67"/>
      <c r="EZ180" s="67"/>
      <c r="FA180" s="67"/>
      <c r="FB180" s="67"/>
      <c r="FC180" s="67"/>
      <c r="FD180" s="67"/>
      <c r="FE180" s="67"/>
      <c r="FF180" s="67"/>
      <c r="FG180" s="67"/>
      <c r="FH180" s="67"/>
      <c r="FI180" s="67"/>
      <c r="FJ180" s="67"/>
      <c r="FK180" s="67"/>
      <c r="FL180" s="67"/>
      <c r="FM180" s="67"/>
      <c r="FN180" s="67"/>
      <c r="FO180" s="67"/>
      <c r="FP180" s="67"/>
    </row>
    <row r="181" spans="43:172" s="380" customFormat="1" x14ac:dyDescent="0.2">
      <c r="AQ181" s="67"/>
      <c r="AR181" s="67"/>
      <c r="AS181" s="67"/>
      <c r="AT181" s="67"/>
      <c r="AU181" s="67"/>
      <c r="AV181" s="67"/>
      <c r="AW181" s="67"/>
      <c r="AX181" s="67"/>
      <c r="AY181" s="67"/>
      <c r="AZ181" s="67"/>
      <c r="BA181" s="67"/>
      <c r="BB181" s="220"/>
      <c r="BC181" s="220"/>
      <c r="BD181" s="220"/>
      <c r="BE181" s="220"/>
      <c r="BF181" s="220"/>
      <c r="BG181" s="67"/>
      <c r="BH181" s="67"/>
      <c r="BI181" s="67"/>
      <c r="BJ181" s="67"/>
      <c r="BK181" s="67"/>
      <c r="BL181" s="67"/>
      <c r="BM181" s="67"/>
      <c r="BN181" s="67"/>
      <c r="BO181" s="67"/>
      <c r="BP181" s="67"/>
      <c r="BQ181" s="67"/>
      <c r="BR181" s="67"/>
      <c r="BS181" s="67"/>
      <c r="BT181" s="67"/>
      <c r="BU181" s="67"/>
      <c r="BV181" s="67"/>
      <c r="BW181" s="67"/>
      <c r="BX181" s="67"/>
      <c r="BY181" s="67"/>
      <c r="BZ181" s="67"/>
      <c r="CA181" s="67"/>
      <c r="CB181" s="67"/>
      <c r="CC181" s="67"/>
      <c r="CD181" s="67"/>
      <c r="CE181" s="67"/>
      <c r="CF181" s="67"/>
      <c r="CG181" s="67"/>
      <c r="CH181" s="67"/>
      <c r="CI181" s="67"/>
      <c r="CJ181" s="67"/>
      <c r="CK181" s="67"/>
      <c r="CL181" s="67"/>
      <c r="CM181" s="67"/>
      <c r="CN181" s="67"/>
      <c r="CO181" s="67"/>
      <c r="CP181" s="67"/>
      <c r="CQ181" s="120"/>
      <c r="CR181" s="120"/>
      <c r="CS181" s="120"/>
      <c r="CT181" s="120"/>
      <c r="CU181" s="120"/>
      <c r="CV181" s="120"/>
      <c r="CW181" s="120"/>
      <c r="CX181" s="120"/>
      <c r="CY181" s="120"/>
      <c r="CZ181" s="120"/>
      <c r="DA181" s="120"/>
      <c r="DB181" s="120"/>
      <c r="DC181" s="120"/>
      <c r="DD181" s="120"/>
      <c r="DE181" s="120"/>
      <c r="DF181" s="120"/>
      <c r="DG181" s="120"/>
      <c r="DH181" s="120"/>
      <c r="DI181" s="120"/>
      <c r="DJ181" s="120"/>
      <c r="DK181" s="120"/>
      <c r="DL181" s="120"/>
      <c r="DM181" s="120"/>
      <c r="DN181" s="120"/>
      <c r="DO181" s="120"/>
      <c r="DP181" s="67"/>
      <c r="DQ181" s="67"/>
      <c r="DR181" s="67"/>
      <c r="DS181" s="67"/>
      <c r="DT181" s="67"/>
      <c r="DU181" s="67"/>
      <c r="DV181" s="67"/>
      <c r="DW181" s="67"/>
      <c r="DX181" s="67"/>
      <c r="DY181" s="67"/>
      <c r="DZ181" s="67"/>
      <c r="EA181" s="67"/>
      <c r="EB181" s="67"/>
      <c r="EC181" s="67"/>
      <c r="ED181" s="67"/>
      <c r="EE181" s="67"/>
      <c r="EF181" s="67"/>
      <c r="EG181" s="67"/>
      <c r="EH181" s="67"/>
      <c r="EI181" s="67"/>
      <c r="EJ181" s="67"/>
      <c r="EK181" s="67"/>
      <c r="EL181" s="67"/>
      <c r="EM181" s="67"/>
      <c r="EN181" s="67"/>
      <c r="EO181" s="67"/>
      <c r="EP181" s="67"/>
      <c r="EQ181" s="67"/>
      <c r="ER181" s="67"/>
      <c r="ES181" s="67"/>
      <c r="ET181" s="67"/>
      <c r="EU181" s="67"/>
      <c r="EV181" s="67"/>
      <c r="EW181" s="67"/>
      <c r="EX181" s="67"/>
      <c r="EY181" s="67"/>
      <c r="EZ181" s="67"/>
      <c r="FA181" s="67"/>
      <c r="FB181" s="67"/>
      <c r="FC181" s="67"/>
      <c r="FD181" s="67"/>
      <c r="FE181" s="67"/>
      <c r="FF181" s="67"/>
      <c r="FG181" s="67"/>
      <c r="FH181" s="67"/>
      <c r="FI181" s="67"/>
      <c r="FJ181" s="67"/>
      <c r="FK181" s="67"/>
      <c r="FL181" s="67"/>
      <c r="FM181" s="67"/>
      <c r="FN181" s="67"/>
      <c r="FO181" s="67"/>
      <c r="FP181" s="67"/>
    </row>
    <row r="182" spans="43:172" s="380" customFormat="1" x14ac:dyDescent="0.2">
      <c r="AQ182" s="67"/>
      <c r="AR182" s="67"/>
      <c r="AS182" s="67"/>
      <c r="AT182" s="67"/>
      <c r="AU182" s="67"/>
      <c r="AV182" s="67"/>
      <c r="AW182" s="67"/>
      <c r="AX182" s="67"/>
      <c r="AY182" s="67"/>
      <c r="AZ182" s="67"/>
      <c r="BA182" s="67"/>
      <c r="BB182" s="220"/>
      <c r="BC182" s="220"/>
      <c r="BD182" s="220"/>
      <c r="BE182" s="220"/>
      <c r="BF182" s="220"/>
      <c r="BG182" s="67"/>
      <c r="BH182" s="67"/>
      <c r="BI182" s="67"/>
      <c r="BJ182" s="67"/>
      <c r="BK182" s="67"/>
      <c r="BL182" s="67"/>
      <c r="BM182" s="67"/>
      <c r="BN182" s="67"/>
      <c r="BO182" s="67"/>
      <c r="BP182" s="67"/>
      <c r="BQ182" s="67"/>
      <c r="BR182" s="67"/>
      <c r="BS182" s="67"/>
      <c r="BT182" s="67"/>
      <c r="BU182" s="67"/>
      <c r="BV182" s="67"/>
      <c r="BW182" s="67"/>
      <c r="BX182" s="67"/>
      <c r="BY182" s="67"/>
      <c r="BZ182" s="67"/>
      <c r="CA182" s="67"/>
      <c r="CB182" s="67"/>
      <c r="CC182" s="67"/>
      <c r="CD182" s="67"/>
      <c r="CE182" s="67"/>
      <c r="CF182" s="67"/>
      <c r="CG182" s="67"/>
      <c r="CH182" s="67"/>
      <c r="CI182" s="67"/>
      <c r="CJ182" s="67"/>
      <c r="CK182" s="67"/>
      <c r="CL182" s="67"/>
      <c r="CM182" s="67"/>
      <c r="CN182" s="67"/>
      <c r="CO182" s="67"/>
      <c r="CP182" s="67"/>
      <c r="CQ182" s="120"/>
      <c r="CR182" s="120"/>
      <c r="CS182" s="120"/>
      <c r="CT182" s="120"/>
      <c r="CU182" s="120"/>
      <c r="CV182" s="120"/>
      <c r="CW182" s="120"/>
      <c r="CX182" s="120"/>
      <c r="CY182" s="120"/>
      <c r="CZ182" s="120"/>
      <c r="DA182" s="120"/>
      <c r="DB182" s="120"/>
      <c r="DC182" s="120"/>
      <c r="DD182" s="120"/>
      <c r="DE182" s="120"/>
      <c r="DF182" s="120"/>
      <c r="DG182" s="120"/>
      <c r="DH182" s="120"/>
      <c r="DI182" s="120"/>
      <c r="DJ182" s="120"/>
      <c r="DK182" s="120"/>
      <c r="DL182" s="120"/>
      <c r="DM182" s="120"/>
      <c r="DN182" s="120"/>
      <c r="DO182" s="120"/>
      <c r="DP182" s="67"/>
      <c r="DQ182" s="67"/>
      <c r="DR182" s="67"/>
      <c r="DS182" s="67"/>
      <c r="DT182" s="67"/>
      <c r="DU182" s="67"/>
      <c r="DV182" s="67"/>
      <c r="DW182" s="67"/>
      <c r="DX182" s="67"/>
      <c r="DY182" s="67"/>
      <c r="DZ182" s="67"/>
      <c r="EA182" s="67"/>
      <c r="EB182" s="67"/>
      <c r="EC182" s="67"/>
      <c r="ED182" s="67"/>
      <c r="EE182" s="67"/>
      <c r="EF182" s="67"/>
      <c r="EG182" s="67"/>
      <c r="EH182" s="67"/>
      <c r="EI182" s="67"/>
      <c r="EJ182" s="67"/>
      <c r="EK182" s="67"/>
      <c r="EL182" s="67"/>
      <c r="EM182" s="67"/>
      <c r="EN182" s="67"/>
      <c r="EO182" s="67"/>
      <c r="EP182" s="67"/>
      <c r="EQ182" s="67"/>
      <c r="ER182" s="67"/>
      <c r="ES182" s="67"/>
      <c r="ET182" s="67"/>
      <c r="EU182" s="67"/>
      <c r="EV182" s="67"/>
      <c r="EW182" s="67"/>
      <c r="EX182" s="67"/>
      <c r="EY182" s="67"/>
      <c r="EZ182" s="67"/>
      <c r="FA182" s="67"/>
      <c r="FB182" s="67"/>
      <c r="FC182" s="67"/>
      <c r="FD182" s="67"/>
      <c r="FE182" s="67"/>
      <c r="FF182" s="67"/>
      <c r="FG182" s="67"/>
      <c r="FH182" s="67"/>
      <c r="FI182" s="67"/>
      <c r="FJ182" s="67"/>
      <c r="FK182" s="67"/>
      <c r="FL182" s="67"/>
      <c r="FM182" s="67"/>
      <c r="FN182" s="67"/>
      <c r="FO182" s="67"/>
      <c r="FP182" s="67"/>
    </row>
    <row r="183" spans="43:172" s="380" customFormat="1" x14ac:dyDescent="0.2">
      <c r="AQ183" s="67"/>
      <c r="AR183" s="67"/>
      <c r="AS183" s="67"/>
      <c r="AT183" s="67"/>
      <c r="AU183" s="67"/>
      <c r="AV183" s="67"/>
      <c r="AW183" s="67"/>
      <c r="AX183" s="67"/>
      <c r="AY183" s="67"/>
      <c r="AZ183" s="67"/>
      <c r="BA183" s="67"/>
      <c r="BB183" s="220"/>
      <c r="BC183" s="220"/>
      <c r="BD183" s="220"/>
      <c r="BE183" s="220"/>
      <c r="BF183" s="220"/>
      <c r="BG183" s="67"/>
      <c r="BH183" s="67"/>
      <c r="BI183" s="67"/>
      <c r="BJ183" s="67"/>
      <c r="BK183" s="67"/>
      <c r="BL183" s="67"/>
      <c r="BM183" s="67"/>
      <c r="BN183" s="67"/>
      <c r="BO183" s="67"/>
      <c r="BP183" s="67"/>
      <c r="BQ183" s="67"/>
      <c r="BR183" s="67"/>
      <c r="BS183" s="67"/>
      <c r="BT183" s="67"/>
      <c r="BU183" s="67"/>
      <c r="BV183" s="67"/>
      <c r="BW183" s="67"/>
      <c r="BX183" s="67"/>
      <c r="BY183" s="67"/>
      <c r="BZ183" s="67"/>
      <c r="CA183" s="67"/>
      <c r="CB183" s="67"/>
      <c r="CC183" s="67"/>
      <c r="CD183" s="67"/>
      <c r="CE183" s="67"/>
      <c r="CF183" s="67"/>
      <c r="CG183" s="67"/>
      <c r="CH183" s="67"/>
      <c r="CI183" s="67"/>
      <c r="CJ183" s="67"/>
      <c r="CK183" s="67"/>
      <c r="CL183" s="67"/>
      <c r="CM183" s="67"/>
      <c r="CN183" s="67"/>
      <c r="CO183" s="67"/>
      <c r="CP183" s="67"/>
      <c r="CQ183" s="120"/>
      <c r="CR183" s="120"/>
      <c r="CS183" s="120"/>
      <c r="CT183" s="120"/>
      <c r="CU183" s="120"/>
      <c r="CV183" s="120"/>
      <c r="CW183" s="120"/>
      <c r="CX183" s="120"/>
      <c r="CY183" s="120"/>
      <c r="CZ183" s="120"/>
      <c r="DA183" s="120"/>
      <c r="DB183" s="120"/>
      <c r="DC183" s="120"/>
      <c r="DD183" s="120"/>
      <c r="DE183" s="120"/>
      <c r="DF183" s="120"/>
      <c r="DG183" s="120"/>
      <c r="DH183" s="120"/>
      <c r="DI183" s="120"/>
      <c r="DJ183" s="120"/>
      <c r="DK183" s="120"/>
      <c r="DL183" s="120"/>
      <c r="DM183" s="120"/>
      <c r="DN183" s="120"/>
      <c r="DO183" s="120"/>
      <c r="DP183" s="67"/>
      <c r="DQ183" s="67"/>
      <c r="DR183" s="67"/>
      <c r="DS183" s="67"/>
      <c r="DT183" s="67"/>
      <c r="DU183" s="67"/>
      <c r="DV183" s="67"/>
      <c r="DW183" s="67"/>
      <c r="DX183" s="67"/>
      <c r="DY183" s="67"/>
      <c r="DZ183" s="67"/>
      <c r="EA183" s="67"/>
      <c r="EB183" s="67"/>
      <c r="EC183" s="67"/>
      <c r="ED183" s="67"/>
      <c r="EE183" s="67"/>
      <c r="EF183" s="67"/>
      <c r="EG183" s="67"/>
      <c r="EH183" s="67"/>
      <c r="EI183" s="67"/>
      <c r="EJ183" s="67"/>
      <c r="EK183" s="67"/>
      <c r="EL183" s="67"/>
      <c r="EM183" s="67"/>
      <c r="EN183" s="67"/>
      <c r="EO183" s="67"/>
      <c r="EP183" s="67"/>
      <c r="EQ183" s="67"/>
      <c r="ER183" s="67"/>
      <c r="ES183" s="67"/>
      <c r="ET183" s="67"/>
      <c r="EU183" s="67"/>
      <c r="EV183" s="67"/>
      <c r="EW183" s="67"/>
      <c r="EX183" s="67"/>
      <c r="EY183" s="67"/>
      <c r="EZ183" s="67"/>
      <c r="FA183" s="67"/>
      <c r="FB183" s="67"/>
      <c r="FC183" s="67"/>
      <c r="FD183" s="67"/>
      <c r="FE183" s="67"/>
      <c r="FF183" s="67"/>
      <c r="FG183" s="67"/>
      <c r="FH183" s="67"/>
      <c r="FI183" s="67"/>
      <c r="FJ183" s="67"/>
      <c r="FK183" s="67"/>
      <c r="FL183" s="67"/>
      <c r="FM183" s="67"/>
      <c r="FN183" s="67"/>
      <c r="FO183" s="67"/>
      <c r="FP183" s="67"/>
    </row>
    <row r="184" spans="43:172" s="380" customFormat="1" x14ac:dyDescent="0.2">
      <c r="AQ184" s="67"/>
      <c r="AR184" s="67"/>
      <c r="AS184" s="67"/>
      <c r="AT184" s="67"/>
      <c r="AU184" s="67"/>
      <c r="AV184" s="67"/>
      <c r="AW184" s="67"/>
      <c r="AX184" s="67"/>
      <c r="AY184" s="67"/>
      <c r="AZ184" s="67"/>
      <c r="BA184" s="67"/>
      <c r="BB184" s="220"/>
      <c r="BC184" s="220"/>
      <c r="BD184" s="220"/>
      <c r="BE184" s="220"/>
      <c r="BF184" s="220"/>
      <c r="BG184" s="67"/>
      <c r="BH184" s="67"/>
      <c r="BI184" s="67"/>
      <c r="BJ184" s="67"/>
      <c r="BK184" s="67"/>
      <c r="BL184" s="67"/>
      <c r="BM184" s="67"/>
      <c r="BN184" s="67"/>
      <c r="BO184" s="67"/>
      <c r="BP184" s="67"/>
      <c r="BQ184" s="67"/>
      <c r="BR184" s="67"/>
      <c r="BS184" s="67"/>
      <c r="BT184" s="67"/>
      <c r="BU184" s="67"/>
      <c r="BV184" s="67"/>
      <c r="BW184" s="67"/>
      <c r="BX184" s="67"/>
      <c r="BY184" s="67"/>
      <c r="BZ184" s="67"/>
      <c r="CA184" s="67"/>
      <c r="CB184" s="67"/>
      <c r="CC184" s="67"/>
      <c r="CD184" s="67"/>
      <c r="CE184" s="67"/>
      <c r="CF184" s="67"/>
      <c r="CG184" s="67"/>
      <c r="CH184" s="67"/>
      <c r="CI184" s="67"/>
      <c r="CJ184" s="67"/>
      <c r="CK184" s="67"/>
      <c r="CL184" s="67"/>
      <c r="CM184" s="67"/>
      <c r="CN184" s="67"/>
      <c r="CO184" s="67"/>
      <c r="CP184" s="67"/>
      <c r="CQ184" s="120"/>
      <c r="CR184" s="120"/>
      <c r="CS184" s="120"/>
      <c r="CT184" s="120"/>
      <c r="CU184" s="120"/>
      <c r="CV184" s="120"/>
      <c r="CW184" s="120"/>
      <c r="CX184" s="120"/>
      <c r="CY184" s="120"/>
      <c r="CZ184" s="120"/>
      <c r="DA184" s="120"/>
      <c r="DB184" s="120"/>
      <c r="DC184" s="120"/>
      <c r="DD184" s="120"/>
      <c r="DE184" s="120"/>
      <c r="DF184" s="120"/>
      <c r="DG184" s="120"/>
      <c r="DH184" s="120"/>
      <c r="DI184" s="120"/>
      <c r="DJ184" s="120"/>
      <c r="DK184" s="120"/>
      <c r="DL184" s="120"/>
      <c r="DM184" s="120"/>
      <c r="DN184" s="120"/>
      <c r="DO184" s="120"/>
      <c r="DP184" s="67"/>
      <c r="DQ184" s="67"/>
      <c r="DR184" s="67"/>
      <c r="DS184" s="67"/>
      <c r="DT184" s="67"/>
      <c r="DU184" s="67"/>
      <c r="DV184" s="67"/>
      <c r="DW184" s="67"/>
      <c r="DX184" s="67"/>
      <c r="DY184" s="67"/>
      <c r="DZ184" s="67"/>
      <c r="EA184" s="67"/>
      <c r="EB184" s="67"/>
      <c r="EC184" s="67"/>
      <c r="ED184" s="67"/>
      <c r="EE184" s="67"/>
      <c r="EF184" s="67"/>
      <c r="EG184" s="67"/>
      <c r="EH184" s="67"/>
      <c r="EI184" s="67"/>
      <c r="EJ184" s="67"/>
      <c r="EK184" s="67"/>
      <c r="EL184" s="67"/>
      <c r="EM184" s="67"/>
      <c r="EN184" s="67"/>
      <c r="EO184" s="67"/>
      <c r="EP184" s="67"/>
      <c r="EQ184" s="67"/>
      <c r="ER184" s="67"/>
      <c r="ES184" s="67"/>
      <c r="ET184" s="67"/>
      <c r="EU184" s="67"/>
      <c r="EV184" s="67"/>
      <c r="EW184" s="67"/>
      <c r="EX184" s="67"/>
      <c r="EY184" s="67"/>
      <c r="EZ184" s="67"/>
      <c r="FA184" s="67"/>
      <c r="FB184" s="67"/>
      <c r="FC184" s="67"/>
      <c r="FD184" s="67"/>
      <c r="FE184" s="67"/>
      <c r="FF184" s="67"/>
      <c r="FG184" s="67"/>
      <c r="FH184" s="67"/>
      <c r="FI184" s="67"/>
      <c r="FJ184" s="67"/>
      <c r="FK184" s="67"/>
      <c r="FL184" s="67"/>
      <c r="FM184" s="67"/>
      <c r="FN184" s="67"/>
      <c r="FO184" s="67"/>
      <c r="FP184" s="67"/>
    </row>
    <row r="185" spans="43:172" s="380" customFormat="1" x14ac:dyDescent="0.2">
      <c r="AQ185" s="67"/>
      <c r="AR185" s="67"/>
      <c r="AS185" s="67"/>
      <c r="AT185" s="67"/>
      <c r="AU185" s="67"/>
      <c r="AV185" s="67"/>
      <c r="AW185" s="67"/>
      <c r="AX185" s="67"/>
      <c r="AY185" s="67"/>
      <c r="AZ185" s="67"/>
      <c r="BA185" s="67"/>
      <c r="BB185" s="220"/>
      <c r="BC185" s="220"/>
      <c r="BD185" s="220"/>
      <c r="BE185" s="220"/>
      <c r="BF185" s="220"/>
      <c r="BG185" s="67"/>
      <c r="BH185" s="67"/>
      <c r="BI185" s="67"/>
      <c r="BJ185" s="67"/>
      <c r="BK185" s="67"/>
      <c r="BL185" s="67"/>
      <c r="BM185" s="67"/>
      <c r="BN185" s="67"/>
      <c r="BO185" s="67"/>
      <c r="BP185" s="67"/>
      <c r="BQ185" s="67"/>
      <c r="BR185" s="67"/>
      <c r="BS185" s="67"/>
      <c r="BT185" s="67"/>
      <c r="BU185" s="67"/>
      <c r="BV185" s="67"/>
      <c r="BW185" s="67"/>
      <c r="BX185" s="67"/>
      <c r="BY185" s="67"/>
      <c r="BZ185" s="67"/>
      <c r="CA185" s="67"/>
      <c r="CB185" s="67"/>
      <c r="CC185" s="67"/>
      <c r="CD185" s="67"/>
      <c r="CE185" s="67"/>
      <c r="CF185" s="67"/>
      <c r="CG185" s="67"/>
      <c r="CH185" s="67"/>
      <c r="CI185" s="67"/>
      <c r="CJ185" s="67"/>
      <c r="CK185" s="67"/>
      <c r="CL185" s="67"/>
      <c r="CM185" s="67"/>
      <c r="CN185" s="67"/>
      <c r="CO185" s="67"/>
      <c r="CP185" s="67"/>
      <c r="CQ185" s="120"/>
      <c r="CR185" s="120"/>
      <c r="CS185" s="120"/>
      <c r="CT185" s="120"/>
      <c r="CU185" s="120"/>
      <c r="CV185" s="120"/>
      <c r="CW185" s="120"/>
      <c r="CX185" s="120"/>
      <c r="CY185" s="120"/>
      <c r="CZ185" s="120"/>
      <c r="DA185" s="120"/>
      <c r="DB185" s="120"/>
      <c r="DC185" s="120"/>
      <c r="DD185" s="120"/>
      <c r="DE185" s="120"/>
      <c r="DF185" s="120"/>
      <c r="DG185" s="120"/>
      <c r="DH185" s="120"/>
      <c r="DI185" s="120"/>
      <c r="DJ185" s="120"/>
      <c r="DK185" s="120"/>
      <c r="DL185" s="120"/>
      <c r="DM185" s="120"/>
      <c r="DN185" s="120"/>
      <c r="DO185" s="120"/>
      <c r="DP185" s="67"/>
      <c r="DQ185" s="67"/>
      <c r="DR185" s="67"/>
      <c r="DS185" s="67"/>
      <c r="DT185" s="67"/>
      <c r="DU185" s="67"/>
      <c r="DV185" s="67"/>
      <c r="DW185" s="67"/>
      <c r="DX185" s="67"/>
      <c r="DY185" s="67"/>
      <c r="DZ185" s="67"/>
      <c r="EA185" s="67"/>
      <c r="EB185" s="67"/>
      <c r="EC185" s="67"/>
      <c r="ED185" s="67"/>
      <c r="EE185" s="67"/>
      <c r="EF185" s="67"/>
      <c r="EG185" s="67"/>
      <c r="EH185" s="67"/>
      <c r="EI185" s="67"/>
      <c r="EJ185" s="67"/>
      <c r="EK185" s="67"/>
      <c r="EL185" s="67"/>
      <c r="EM185" s="67"/>
      <c r="EN185" s="67"/>
      <c r="EO185" s="67"/>
      <c r="EP185" s="67"/>
      <c r="EQ185" s="67"/>
      <c r="ER185" s="67"/>
      <c r="ES185" s="67"/>
      <c r="ET185" s="67"/>
      <c r="EU185" s="67"/>
      <c r="EV185" s="67"/>
      <c r="EW185" s="67"/>
      <c r="EX185" s="67"/>
      <c r="EY185" s="67"/>
      <c r="EZ185" s="67"/>
      <c r="FA185" s="67"/>
      <c r="FB185" s="67"/>
      <c r="FC185" s="67"/>
      <c r="FD185" s="67"/>
      <c r="FE185" s="67"/>
      <c r="FF185" s="67"/>
      <c r="FG185" s="67"/>
      <c r="FH185" s="67"/>
      <c r="FI185" s="67"/>
      <c r="FJ185" s="67"/>
      <c r="FK185" s="67"/>
      <c r="FL185" s="67"/>
      <c r="FM185" s="67"/>
      <c r="FN185" s="67"/>
      <c r="FO185" s="67"/>
      <c r="FP185" s="67"/>
    </row>
    <row r="186" spans="43:172" s="380" customFormat="1" x14ac:dyDescent="0.2">
      <c r="AQ186" s="67"/>
      <c r="AR186" s="67"/>
      <c r="AS186" s="67"/>
      <c r="AT186" s="67"/>
      <c r="AU186" s="67"/>
      <c r="AV186" s="67"/>
      <c r="AW186" s="67"/>
      <c r="AX186" s="67"/>
      <c r="AY186" s="67"/>
      <c r="AZ186" s="67"/>
      <c r="BA186" s="67"/>
      <c r="BB186" s="220"/>
      <c r="BC186" s="220"/>
      <c r="BD186" s="220"/>
      <c r="BE186" s="220"/>
      <c r="BF186" s="220"/>
      <c r="BG186" s="67"/>
      <c r="BH186" s="67"/>
      <c r="BI186" s="67"/>
      <c r="BJ186" s="67"/>
      <c r="BK186" s="67"/>
      <c r="BL186" s="67"/>
      <c r="BM186" s="67"/>
      <c r="BN186" s="67"/>
      <c r="BO186" s="67"/>
      <c r="BP186" s="67"/>
      <c r="BQ186" s="67"/>
      <c r="BR186" s="67"/>
      <c r="BS186" s="67"/>
      <c r="BT186" s="67"/>
      <c r="BU186" s="67"/>
      <c r="BV186" s="67"/>
      <c r="BW186" s="67"/>
      <c r="BX186" s="67"/>
      <c r="BY186" s="67"/>
      <c r="BZ186" s="67"/>
      <c r="CA186" s="67"/>
      <c r="CB186" s="67"/>
      <c r="CC186" s="67"/>
      <c r="CD186" s="67"/>
      <c r="CE186" s="67"/>
      <c r="CF186" s="67"/>
      <c r="CG186" s="67"/>
      <c r="CH186" s="67"/>
      <c r="CI186" s="67"/>
      <c r="CJ186" s="67"/>
      <c r="CK186" s="67"/>
      <c r="CL186" s="67"/>
      <c r="CM186" s="67"/>
      <c r="CN186" s="67"/>
      <c r="CO186" s="67"/>
      <c r="CP186" s="67"/>
      <c r="CQ186" s="120"/>
      <c r="CR186" s="120"/>
      <c r="CS186" s="120"/>
      <c r="CT186" s="120"/>
      <c r="CU186" s="120"/>
      <c r="CV186" s="120"/>
      <c r="CW186" s="120"/>
      <c r="CX186" s="120"/>
      <c r="CY186" s="120"/>
      <c r="CZ186" s="120"/>
      <c r="DA186" s="120"/>
      <c r="DB186" s="120"/>
      <c r="DC186" s="120"/>
      <c r="DD186" s="120"/>
      <c r="DE186" s="120"/>
      <c r="DF186" s="120"/>
      <c r="DG186" s="120"/>
      <c r="DH186" s="120"/>
      <c r="DI186" s="120"/>
      <c r="DJ186" s="120"/>
      <c r="DK186" s="120"/>
      <c r="DL186" s="120"/>
      <c r="DM186" s="120"/>
      <c r="DN186" s="120"/>
      <c r="DO186" s="120"/>
      <c r="DP186" s="67"/>
      <c r="DQ186" s="67"/>
      <c r="DR186" s="67"/>
      <c r="DS186" s="67"/>
      <c r="DT186" s="67"/>
      <c r="DU186" s="67"/>
      <c r="DV186" s="67"/>
      <c r="DW186" s="67"/>
      <c r="DX186" s="67"/>
      <c r="DY186" s="67"/>
      <c r="DZ186" s="67"/>
      <c r="EA186" s="67"/>
      <c r="EB186" s="67"/>
      <c r="EC186" s="67"/>
      <c r="ED186" s="67"/>
      <c r="EE186" s="67"/>
      <c r="EF186" s="67"/>
      <c r="EG186" s="67"/>
      <c r="EH186" s="67"/>
      <c r="EI186" s="67"/>
      <c r="EJ186" s="67"/>
      <c r="EK186" s="67"/>
      <c r="EL186" s="67"/>
      <c r="EM186" s="67"/>
      <c r="EN186" s="67"/>
      <c r="EO186" s="67"/>
      <c r="EP186" s="67"/>
      <c r="EQ186" s="67"/>
      <c r="ER186" s="67"/>
      <c r="ES186" s="67"/>
      <c r="ET186" s="67"/>
      <c r="EU186" s="67"/>
      <c r="EV186" s="67"/>
      <c r="EW186" s="67"/>
      <c r="EX186" s="67"/>
      <c r="EY186" s="67"/>
      <c r="EZ186" s="67"/>
      <c r="FA186" s="67"/>
      <c r="FB186" s="67"/>
      <c r="FC186" s="67"/>
      <c r="FD186" s="67"/>
      <c r="FE186" s="67"/>
      <c r="FF186" s="67"/>
      <c r="FG186" s="67"/>
      <c r="FH186" s="67"/>
      <c r="FI186" s="67"/>
      <c r="FJ186" s="67"/>
      <c r="FK186" s="67"/>
      <c r="FL186" s="67"/>
      <c r="FM186" s="67"/>
      <c r="FN186" s="67"/>
      <c r="FO186" s="67"/>
      <c r="FP186" s="67"/>
    </row>
    <row r="187" spans="43:172" s="380" customFormat="1" x14ac:dyDescent="0.2">
      <c r="AQ187" s="67"/>
      <c r="AR187" s="67"/>
      <c r="AS187" s="67"/>
      <c r="AT187" s="67"/>
      <c r="AU187" s="67"/>
      <c r="AV187" s="67"/>
      <c r="AW187" s="67"/>
      <c r="AX187" s="67"/>
      <c r="AY187" s="67"/>
      <c r="AZ187" s="67"/>
      <c r="BA187" s="67"/>
      <c r="BB187" s="220"/>
      <c r="BC187" s="220"/>
      <c r="BD187" s="220"/>
      <c r="BE187" s="220"/>
      <c r="BF187" s="220"/>
      <c r="BG187" s="67"/>
      <c r="BH187" s="67"/>
      <c r="BI187" s="67"/>
      <c r="BJ187" s="67"/>
      <c r="BK187" s="67"/>
      <c r="BL187" s="67"/>
      <c r="BM187" s="67"/>
      <c r="BN187" s="67"/>
      <c r="BO187" s="67"/>
      <c r="BP187" s="67"/>
      <c r="BQ187" s="67"/>
      <c r="BR187" s="67"/>
      <c r="BS187" s="67"/>
      <c r="BT187" s="67"/>
      <c r="BU187" s="67"/>
      <c r="BV187" s="67"/>
      <c r="BW187" s="67"/>
      <c r="BX187" s="67"/>
      <c r="BY187" s="67"/>
      <c r="BZ187" s="67"/>
      <c r="CA187" s="67"/>
      <c r="CB187" s="67"/>
      <c r="CC187" s="67"/>
      <c r="CD187" s="67"/>
      <c r="CE187" s="67"/>
      <c r="CF187" s="67"/>
      <c r="CG187" s="67"/>
      <c r="CH187" s="67"/>
      <c r="CI187" s="67"/>
      <c r="CJ187" s="67"/>
      <c r="CK187" s="67"/>
      <c r="CL187" s="67"/>
      <c r="CM187" s="67"/>
      <c r="CN187" s="67"/>
      <c r="CO187" s="67"/>
      <c r="CP187" s="67"/>
      <c r="CQ187" s="120"/>
      <c r="CR187" s="120"/>
      <c r="CS187" s="120"/>
      <c r="CT187" s="120"/>
      <c r="CU187" s="120"/>
      <c r="CV187" s="120"/>
      <c r="CW187" s="120"/>
      <c r="CX187" s="120"/>
      <c r="CY187" s="120"/>
      <c r="CZ187" s="120"/>
      <c r="DA187" s="120"/>
      <c r="DB187" s="120"/>
      <c r="DC187" s="120"/>
      <c r="DD187" s="120"/>
      <c r="DE187" s="120"/>
      <c r="DF187" s="120"/>
      <c r="DG187" s="120"/>
      <c r="DH187" s="120"/>
      <c r="DI187" s="120"/>
      <c r="DJ187" s="120"/>
      <c r="DK187" s="120"/>
      <c r="DL187" s="120"/>
      <c r="DM187" s="120"/>
      <c r="DN187" s="120"/>
      <c r="DO187" s="120"/>
      <c r="DP187" s="67"/>
      <c r="DQ187" s="67"/>
      <c r="DR187" s="67"/>
      <c r="DS187" s="67"/>
      <c r="DT187" s="67"/>
      <c r="DU187" s="67"/>
      <c r="DV187" s="67"/>
      <c r="DW187" s="67"/>
      <c r="DX187" s="67"/>
      <c r="DY187" s="67"/>
      <c r="DZ187" s="67"/>
      <c r="EA187" s="67"/>
      <c r="EB187" s="67"/>
      <c r="EC187" s="67"/>
      <c r="ED187" s="67"/>
      <c r="EE187" s="67"/>
      <c r="EF187" s="67"/>
      <c r="EG187" s="67"/>
      <c r="EH187" s="67"/>
      <c r="EI187" s="67"/>
      <c r="EJ187" s="67"/>
      <c r="EK187" s="67"/>
      <c r="EL187" s="67"/>
      <c r="EM187" s="67"/>
      <c r="EN187" s="67"/>
      <c r="EO187" s="67"/>
      <c r="EP187" s="67"/>
      <c r="EQ187" s="67"/>
      <c r="ER187" s="67"/>
      <c r="ES187" s="67"/>
      <c r="ET187" s="67"/>
      <c r="EU187" s="67"/>
      <c r="EV187" s="67"/>
      <c r="EW187" s="67"/>
      <c r="EX187" s="67"/>
      <c r="EY187" s="67"/>
      <c r="EZ187" s="67"/>
      <c r="FA187" s="67"/>
      <c r="FB187" s="67"/>
      <c r="FC187" s="67"/>
      <c r="FD187" s="67"/>
      <c r="FE187" s="67"/>
      <c r="FF187" s="67"/>
      <c r="FG187" s="67"/>
      <c r="FH187" s="67"/>
      <c r="FI187" s="67"/>
      <c r="FJ187" s="67"/>
      <c r="FK187" s="67"/>
      <c r="FL187" s="67"/>
      <c r="FM187" s="67"/>
      <c r="FN187" s="67"/>
      <c r="FO187" s="67"/>
      <c r="FP187" s="67"/>
    </row>
    <row r="188" spans="43:172" s="380" customFormat="1" x14ac:dyDescent="0.2">
      <c r="AQ188" s="67"/>
      <c r="AR188" s="67"/>
      <c r="AS188" s="67"/>
      <c r="AT188" s="67"/>
      <c r="AU188" s="67"/>
      <c r="AV188" s="67"/>
      <c r="AW188" s="67"/>
      <c r="AX188" s="67"/>
      <c r="AY188" s="67"/>
      <c r="AZ188" s="67"/>
      <c r="BA188" s="67"/>
      <c r="BB188" s="220"/>
      <c r="BC188" s="220"/>
      <c r="BD188" s="220"/>
      <c r="BE188" s="220"/>
      <c r="BF188" s="220"/>
      <c r="BG188" s="67"/>
      <c r="BH188" s="67"/>
      <c r="BI188" s="67"/>
      <c r="BJ188" s="67"/>
      <c r="BK188" s="67"/>
      <c r="BL188" s="67"/>
      <c r="BM188" s="67"/>
      <c r="BN188" s="67"/>
      <c r="BO188" s="67"/>
      <c r="BP188" s="67"/>
      <c r="BQ188" s="67"/>
      <c r="BR188" s="67"/>
      <c r="BS188" s="67"/>
      <c r="BT188" s="67"/>
      <c r="BU188" s="67"/>
      <c r="BV188" s="67"/>
      <c r="BW188" s="67"/>
      <c r="BX188" s="67"/>
      <c r="BY188" s="67"/>
      <c r="BZ188" s="67"/>
      <c r="CA188" s="67"/>
      <c r="CB188" s="67"/>
      <c r="CC188" s="67"/>
      <c r="CD188" s="67"/>
      <c r="CE188" s="67"/>
      <c r="CF188" s="67"/>
      <c r="CG188" s="67"/>
      <c r="CH188" s="67"/>
      <c r="CI188" s="67"/>
      <c r="CJ188" s="67"/>
      <c r="CK188" s="67"/>
      <c r="CL188" s="67"/>
      <c r="CM188" s="67"/>
      <c r="CN188" s="67"/>
      <c r="CO188" s="67"/>
      <c r="CP188" s="67"/>
      <c r="CQ188" s="120"/>
      <c r="CR188" s="120"/>
      <c r="CS188" s="120"/>
      <c r="CT188" s="120"/>
      <c r="CU188" s="120"/>
      <c r="CV188" s="120"/>
      <c r="CW188" s="120"/>
      <c r="CX188" s="120"/>
      <c r="CY188" s="120"/>
      <c r="CZ188" s="120"/>
      <c r="DA188" s="120"/>
      <c r="DB188" s="120"/>
      <c r="DC188" s="120"/>
      <c r="DD188" s="120"/>
      <c r="DE188" s="120"/>
      <c r="DF188" s="120"/>
      <c r="DG188" s="120"/>
      <c r="DH188" s="120"/>
      <c r="DI188" s="120"/>
      <c r="DJ188" s="120"/>
      <c r="DK188" s="120"/>
      <c r="DL188" s="120"/>
      <c r="DM188" s="120"/>
      <c r="DN188" s="120"/>
      <c r="DO188" s="120"/>
      <c r="DP188" s="67"/>
      <c r="DQ188" s="67"/>
      <c r="DR188" s="67"/>
      <c r="DS188" s="67"/>
      <c r="DT188" s="67"/>
      <c r="DU188" s="67"/>
      <c r="DV188" s="67"/>
      <c r="DW188" s="67"/>
      <c r="DX188" s="67"/>
      <c r="DY188" s="67"/>
      <c r="DZ188" s="67"/>
      <c r="EA188" s="67"/>
      <c r="EB188" s="67"/>
      <c r="EC188" s="67"/>
      <c r="ED188" s="67"/>
      <c r="EE188" s="67"/>
      <c r="EF188" s="67"/>
      <c r="EG188" s="67"/>
      <c r="EH188" s="67"/>
      <c r="EI188" s="67"/>
      <c r="EJ188" s="67"/>
      <c r="EK188" s="67"/>
      <c r="EL188" s="67"/>
      <c r="EM188" s="67"/>
      <c r="EN188" s="67"/>
      <c r="EO188" s="67"/>
      <c r="EP188" s="67"/>
      <c r="EQ188" s="67"/>
      <c r="ER188" s="67"/>
      <c r="ES188" s="67"/>
      <c r="ET188" s="67"/>
      <c r="EU188" s="67"/>
      <c r="EV188" s="67"/>
      <c r="EW188" s="67"/>
      <c r="EX188" s="67"/>
      <c r="EY188" s="67"/>
      <c r="EZ188" s="67"/>
      <c r="FA188" s="67"/>
      <c r="FB188" s="67"/>
      <c r="FC188" s="67"/>
      <c r="FD188" s="67"/>
      <c r="FE188" s="67"/>
      <c r="FF188" s="67"/>
      <c r="FG188" s="67"/>
      <c r="FH188" s="67"/>
      <c r="FI188" s="67"/>
      <c r="FJ188" s="67"/>
      <c r="FK188" s="67"/>
      <c r="FL188" s="67"/>
      <c r="FM188" s="67"/>
      <c r="FN188" s="67"/>
      <c r="FO188" s="67"/>
      <c r="FP188" s="67"/>
    </row>
    <row r="189" spans="43:172" s="380" customFormat="1" x14ac:dyDescent="0.2">
      <c r="AQ189" s="67"/>
      <c r="AR189" s="67"/>
      <c r="AS189" s="67"/>
      <c r="AT189" s="67"/>
      <c r="AU189" s="67"/>
      <c r="AV189" s="67"/>
      <c r="AW189" s="67"/>
      <c r="AX189" s="67"/>
      <c r="AY189" s="67"/>
      <c r="AZ189" s="67"/>
      <c r="BA189" s="67"/>
      <c r="BB189" s="220"/>
      <c r="BC189" s="220"/>
      <c r="BD189" s="220"/>
      <c r="BE189" s="220"/>
      <c r="BF189" s="220"/>
      <c r="BG189" s="67"/>
      <c r="BH189" s="67"/>
      <c r="BI189" s="67"/>
      <c r="BJ189" s="67"/>
      <c r="BK189" s="67"/>
      <c r="BL189" s="67"/>
      <c r="BM189" s="67"/>
      <c r="BN189" s="67"/>
      <c r="BO189" s="67"/>
      <c r="BP189" s="67"/>
      <c r="BQ189" s="67"/>
      <c r="BR189" s="67"/>
      <c r="BS189" s="67"/>
      <c r="BT189" s="67"/>
      <c r="BU189" s="67"/>
      <c r="BV189" s="67"/>
      <c r="BW189" s="67"/>
      <c r="BX189" s="67"/>
      <c r="BY189" s="67"/>
      <c r="BZ189" s="67"/>
      <c r="CA189" s="67"/>
      <c r="CB189" s="67"/>
      <c r="CC189" s="67"/>
      <c r="CD189" s="67"/>
      <c r="CE189" s="67"/>
      <c r="CF189" s="67"/>
      <c r="CG189" s="67"/>
      <c r="CH189" s="67"/>
      <c r="CI189" s="67"/>
      <c r="CJ189" s="67"/>
      <c r="CK189" s="67"/>
      <c r="CL189" s="67"/>
      <c r="CM189" s="67"/>
      <c r="CN189" s="67"/>
      <c r="CO189" s="67"/>
      <c r="CP189" s="67"/>
      <c r="CQ189" s="120"/>
      <c r="CR189" s="120"/>
      <c r="CS189" s="120"/>
      <c r="CT189" s="120"/>
      <c r="CU189" s="120"/>
      <c r="CV189" s="120"/>
      <c r="CW189" s="120"/>
      <c r="CX189" s="120"/>
      <c r="CY189" s="120"/>
      <c r="CZ189" s="120"/>
      <c r="DA189" s="120"/>
      <c r="DB189" s="120"/>
      <c r="DC189" s="120"/>
      <c r="DD189" s="120"/>
      <c r="DE189" s="120"/>
      <c r="DF189" s="120"/>
      <c r="DG189" s="120"/>
      <c r="DH189" s="120"/>
      <c r="DI189" s="120"/>
      <c r="DJ189" s="120"/>
      <c r="DK189" s="120"/>
      <c r="DL189" s="120"/>
      <c r="DM189" s="120"/>
      <c r="DN189" s="120"/>
      <c r="DO189" s="120"/>
      <c r="DP189" s="67"/>
      <c r="DQ189" s="67"/>
      <c r="DR189" s="67"/>
      <c r="DS189" s="67"/>
      <c r="DT189" s="67"/>
      <c r="DU189" s="67"/>
      <c r="DV189" s="67"/>
      <c r="DW189" s="67"/>
      <c r="DX189" s="67"/>
      <c r="DY189" s="67"/>
      <c r="DZ189" s="67"/>
      <c r="EA189" s="67"/>
      <c r="EB189" s="67"/>
      <c r="EC189" s="67"/>
      <c r="ED189" s="67"/>
      <c r="EE189" s="67"/>
      <c r="EF189" s="67"/>
      <c r="EG189" s="67"/>
      <c r="EH189" s="67"/>
      <c r="EI189" s="67"/>
      <c r="EJ189" s="67"/>
      <c r="EK189" s="67"/>
      <c r="EL189" s="67"/>
      <c r="EM189" s="67"/>
      <c r="EN189" s="67"/>
      <c r="EO189" s="67"/>
      <c r="EP189" s="67"/>
      <c r="EQ189" s="67"/>
      <c r="ER189" s="67"/>
      <c r="ES189" s="67"/>
      <c r="ET189" s="67"/>
      <c r="EU189" s="67"/>
      <c r="EV189" s="67"/>
      <c r="EW189" s="67"/>
      <c r="EX189" s="67"/>
      <c r="EY189" s="67"/>
      <c r="EZ189" s="67"/>
      <c r="FA189" s="67"/>
      <c r="FB189" s="67"/>
      <c r="FC189" s="67"/>
      <c r="FD189" s="67"/>
      <c r="FE189" s="67"/>
      <c r="FF189" s="67"/>
      <c r="FG189" s="67"/>
      <c r="FH189" s="67"/>
      <c r="FI189" s="67"/>
      <c r="FJ189" s="67"/>
      <c r="FK189" s="67"/>
      <c r="FL189" s="67"/>
      <c r="FM189" s="67"/>
      <c r="FN189" s="67"/>
      <c r="FO189" s="67"/>
      <c r="FP189" s="67"/>
    </row>
    <row r="190" spans="43:172" s="380" customFormat="1" x14ac:dyDescent="0.2">
      <c r="AQ190" s="67"/>
      <c r="AR190" s="67"/>
      <c r="AS190" s="67"/>
      <c r="AT190" s="67"/>
      <c r="AU190" s="67"/>
      <c r="AV190" s="67"/>
      <c r="AW190" s="67"/>
      <c r="AX190" s="67"/>
      <c r="AY190" s="67"/>
      <c r="AZ190" s="67"/>
      <c r="BA190" s="67"/>
      <c r="BB190" s="220"/>
      <c r="BC190" s="220"/>
      <c r="BD190" s="220"/>
      <c r="BE190" s="220"/>
      <c r="BF190" s="220"/>
      <c r="BG190" s="67"/>
      <c r="BH190" s="67"/>
      <c r="BI190" s="67"/>
      <c r="BJ190" s="67"/>
      <c r="BK190" s="67"/>
      <c r="BL190" s="67"/>
      <c r="BM190" s="67"/>
      <c r="BN190" s="67"/>
      <c r="BO190" s="67"/>
      <c r="BP190" s="67"/>
      <c r="BQ190" s="67"/>
      <c r="BR190" s="67"/>
      <c r="BS190" s="67"/>
      <c r="BT190" s="67"/>
      <c r="BU190" s="67"/>
      <c r="BV190" s="67"/>
      <c r="BW190" s="67"/>
      <c r="BX190" s="67"/>
      <c r="BY190" s="67"/>
      <c r="BZ190" s="67"/>
      <c r="CA190" s="67"/>
      <c r="CB190" s="67"/>
      <c r="CC190" s="67"/>
      <c r="CD190" s="67"/>
      <c r="CE190" s="67"/>
      <c r="CF190" s="67"/>
      <c r="CG190" s="67"/>
      <c r="CH190" s="67"/>
      <c r="CI190" s="67"/>
      <c r="CJ190" s="67"/>
      <c r="CK190" s="67"/>
      <c r="CL190" s="67"/>
      <c r="CM190" s="67"/>
      <c r="CN190" s="67"/>
      <c r="CO190" s="67"/>
      <c r="CP190" s="67"/>
      <c r="CQ190" s="120"/>
      <c r="CR190" s="120"/>
      <c r="CS190" s="120"/>
      <c r="CT190" s="120"/>
      <c r="CU190" s="120"/>
      <c r="CV190" s="120"/>
      <c r="CW190" s="120"/>
      <c r="CX190" s="120"/>
      <c r="CY190" s="120"/>
      <c r="CZ190" s="120"/>
      <c r="DA190" s="120"/>
      <c r="DB190" s="120"/>
      <c r="DC190" s="120"/>
      <c r="DD190" s="120"/>
      <c r="DE190" s="120"/>
      <c r="DF190" s="120"/>
      <c r="DG190" s="120"/>
      <c r="DH190" s="120"/>
      <c r="DI190" s="120"/>
      <c r="DJ190" s="120"/>
      <c r="DK190" s="120"/>
      <c r="DL190" s="120"/>
      <c r="DM190" s="120"/>
      <c r="DN190" s="120"/>
      <c r="DO190" s="120"/>
      <c r="DP190" s="67"/>
      <c r="DQ190" s="67"/>
      <c r="DR190" s="67"/>
      <c r="DS190" s="67"/>
      <c r="DT190" s="67"/>
      <c r="DU190" s="67"/>
      <c r="DV190" s="67"/>
      <c r="DW190" s="67"/>
      <c r="DX190" s="67"/>
      <c r="DY190" s="67"/>
      <c r="DZ190" s="67"/>
      <c r="EA190" s="67"/>
      <c r="EB190" s="67"/>
      <c r="EC190" s="67"/>
      <c r="ED190" s="67"/>
      <c r="EE190" s="67"/>
      <c r="EF190" s="67"/>
      <c r="EG190" s="67"/>
      <c r="EH190" s="67"/>
      <c r="EI190" s="67"/>
      <c r="EJ190" s="67"/>
      <c r="EK190" s="67"/>
      <c r="EL190" s="67"/>
      <c r="EM190" s="67"/>
      <c r="EN190" s="67"/>
      <c r="EO190" s="67"/>
      <c r="EP190" s="67"/>
      <c r="EQ190" s="67"/>
      <c r="ER190" s="67"/>
      <c r="ES190" s="67"/>
      <c r="ET190" s="67"/>
      <c r="EU190" s="67"/>
      <c r="EV190" s="67"/>
      <c r="EW190" s="67"/>
      <c r="EX190" s="67"/>
      <c r="EY190" s="67"/>
      <c r="EZ190" s="67"/>
      <c r="FA190" s="67"/>
      <c r="FB190" s="67"/>
      <c r="FC190" s="67"/>
      <c r="FD190" s="67"/>
      <c r="FE190" s="67"/>
      <c r="FF190" s="67"/>
      <c r="FG190" s="67"/>
      <c r="FH190" s="67"/>
      <c r="FI190" s="67"/>
      <c r="FJ190" s="67"/>
      <c r="FK190" s="67"/>
      <c r="FL190" s="67"/>
      <c r="FM190" s="67"/>
      <c r="FN190" s="67"/>
      <c r="FO190" s="67"/>
      <c r="FP190" s="67"/>
    </row>
    <row r="191" spans="43:172" s="380" customFormat="1" x14ac:dyDescent="0.2">
      <c r="AQ191" s="67"/>
      <c r="AR191" s="67"/>
      <c r="AS191" s="67"/>
      <c r="AT191" s="67"/>
      <c r="AU191" s="67"/>
      <c r="AV191" s="67"/>
      <c r="AW191" s="67"/>
      <c r="AX191" s="67"/>
      <c r="AY191" s="67"/>
      <c r="AZ191" s="67"/>
      <c r="BA191" s="67"/>
      <c r="BB191" s="220"/>
      <c r="BC191" s="220"/>
      <c r="BD191" s="220"/>
      <c r="BE191" s="220"/>
      <c r="BF191" s="220"/>
      <c r="BG191" s="67"/>
      <c r="BH191" s="67"/>
      <c r="BI191" s="67"/>
      <c r="BJ191" s="67"/>
      <c r="BK191" s="67"/>
      <c r="BL191" s="67"/>
      <c r="BM191" s="67"/>
      <c r="BN191" s="67"/>
      <c r="BO191" s="67"/>
      <c r="BP191" s="67"/>
      <c r="BQ191" s="67"/>
      <c r="BR191" s="67"/>
      <c r="BS191" s="67"/>
      <c r="BT191" s="67"/>
      <c r="BU191" s="67"/>
      <c r="BV191" s="67"/>
      <c r="BW191" s="67"/>
      <c r="BX191" s="67"/>
      <c r="BY191" s="67"/>
      <c r="BZ191" s="67"/>
      <c r="CA191" s="67"/>
      <c r="CB191" s="67"/>
      <c r="CC191" s="67"/>
      <c r="CD191" s="67"/>
      <c r="CE191" s="67"/>
      <c r="CF191" s="67"/>
      <c r="CG191" s="67"/>
      <c r="CH191" s="67"/>
      <c r="CI191" s="67"/>
      <c r="CJ191" s="67"/>
      <c r="CK191" s="67"/>
      <c r="CL191" s="67"/>
      <c r="CM191" s="67"/>
      <c r="CN191" s="67"/>
      <c r="CO191" s="67"/>
      <c r="CP191" s="67"/>
      <c r="CQ191" s="120"/>
      <c r="CR191" s="120"/>
      <c r="CS191" s="120"/>
      <c r="CT191" s="120"/>
      <c r="CU191" s="120"/>
      <c r="CV191" s="120"/>
      <c r="CW191" s="120"/>
      <c r="CX191" s="120"/>
      <c r="CY191" s="120"/>
      <c r="CZ191" s="120"/>
      <c r="DA191" s="120"/>
      <c r="DB191" s="120"/>
      <c r="DC191" s="120"/>
      <c r="DD191" s="120"/>
      <c r="DE191" s="120"/>
      <c r="DF191" s="120"/>
      <c r="DG191" s="120"/>
      <c r="DH191" s="120"/>
      <c r="DI191" s="120"/>
      <c r="DJ191" s="120"/>
      <c r="DK191" s="120"/>
      <c r="DL191" s="120"/>
      <c r="DM191" s="120"/>
      <c r="DN191" s="120"/>
      <c r="DO191" s="120"/>
      <c r="DP191" s="67"/>
      <c r="DQ191" s="67"/>
      <c r="DR191" s="67"/>
      <c r="DS191" s="67"/>
      <c r="DT191" s="67"/>
      <c r="DU191" s="67"/>
      <c r="DV191" s="67"/>
      <c r="DW191" s="67"/>
      <c r="DX191" s="67"/>
      <c r="DY191" s="67"/>
      <c r="DZ191" s="67"/>
      <c r="EA191" s="67"/>
      <c r="EB191" s="67"/>
      <c r="EC191" s="67"/>
      <c r="ED191" s="67"/>
      <c r="EE191" s="67"/>
      <c r="EF191" s="67"/>
      <c r="EG191" s="67"/>
      <c r="EH191" s="67"/>
      <c r="EI191" s="67"/>
      <c r="EJ191" s="67"/>
      <c r="EK191" s="67"/>
      <c r="EL191" s="67"/>
      <c r="EM191" s="67"/>
      <c r="EN191" s="67"/>
      <c r="EO191" s="67"/>
      <c r="EP191" s="67"/>
      <c r="EQ191" s="67"/>
      <c r="ER191" s="67"/>
      <c r="ES191" s="67"/>
      <c r="ET191" s="67"/>
      <c r="EU191" s="67"/>
      <c r="EV191" s="67"/>
      <c r="EW191" s="67"/>
      <c r="EX191" s="67"/>
      <c r="EY191" s="67"/>
      <c r="EZ191" s="67"/>
      <c r="FA191" s="67"/>
      <c r="FB191" s="67"/>
      <c r="FC191" s="67"/>
      <c r="FD191" s="67"/>
      <c r="FE191" s="67"/>
      <c r="FF191" s="67"/>
      <c r="FG191" s="67"/>
      <c r="FH191" s="67"/>
      <c r="FI191" s="67"/>
      <c r="FJ191" s="67"/>
      <c r="FK191" s="67"/>
      <c r="FL191" s="67"/>
      <c r="FM191" s="67"/>
      <c r="FN191" s="67"/>
      <c r="FO191" s="67"/>
      <c r="FP191" s="67"/>
    </row>
    <row r="192" spans="43:172" s="380" customFormat="1" x14ac:dyDescent="0.2">
      <c r="AQ192" s="67"/>
      <c r="AR192" s="67"/>
      <c r="AS192" s="67"/>
      <c r="AT192" s="67"/>
      <c r="AU192" s="67"/>
      <c r="AV192" s="67"/>
      <c r="AW192" s="67"/>
      <c r="AX192" s="67"/>
      <c r="AY192" s="67"/>
      <c r="AZ192" s="67"/>
      <c r="BA192" s="67"/>
      <c r="BB192" s="220"/>
      <c r="BC192" s="220"/>
      <c r="BD192" s="220"/>
      <c r="BE192" s="220"/>
      <c r="BF192" s="220"/>
      <c r="BG192" s="67"/>
      <c r="BH192" s="67"/>
      <c r="BI192" s="67"/>
      <c r="BJ192" s="67"/>
      <c r="BK192" s="67"/>
      <c r="BL192" s="67"/>
      <c r="BM192" s="67"/>
      <c r="BN192" s="67"/>
      <c r="BO192" s="67"/>
      <c r="BP192" s="67"/>
      <c r="BQ192" s="67"/>
      <c r="BR192" s="67"/>
      <c r="BS192" s="67"/>
      <c r="BT192" s="67"/>
      <c r="BU192" s="67"/>
      <c r="BV192" s="67"/>
      <c r="BW192" s="67"/>
      <c r="BX192" s="67"/>
      <c r="BY192" s="67"/>
      <c r="BZ192" s="67"/>
      <c r="CA192" s="67"/>
      <c r="CB192" s="67"/>
      <c r="CC192" s="67"/>
      <c r="CD192" s="67"/>
      <c r="CE192" s="67"/>
      <c r="CF192" s="67"/>
      <c r="CG192" s="67"/>
      <c r="CH192" s="67"/>
      <c r="CI192" s="67"/>
      <c r="CJ192" s="67"/>
      <c r="CK192" s="67"/>
      <c r="CL192" s="67"/>
      <c r="CM192" s="67"/>
      <c r="CN192" s="67"/>
      <c r="CO192" s="67"/>
      <c r="CP192" s="67"/>
      <c r="CQ192" s="120"/>
      <c r="CR192" s="120"/>
      <c r="CS192" s="120"/>
      <c r="CT192" s="120"/>
      <c r="CU192" s="120"/>
      <c r="CV192" s="120"/>
      <c r="CW192" s="120"/>
      <c r="CX192" s="120"/>
      <c r="CY192" s="120"/>
      <c r="CZ192" s="120"/>
      <c r="DA192" s="120"/>
      <c r="DB192" s="120"/>
      <c r="DC192" s="120"/>
      <c r="DD192" s="120"/>
      <c r="DE192" s="120"/>
      <c r="DF192" s="120"/>
      <c r="DG192" s="120"/>
      <c r="DH192" s="120"/>
      <c r="DI192" s="120"/>
      <c r="DJ192" s="120"/>
      <c r="DK192" s="120"/>
      <c r="DL192" s="120"/>
      <c r="DM192" s="120"/>
      <c r="DN192" s="120"/>
      <c r="DO192" s="120"/>
      <c r="DP192" s="67"/>
      <c r="DQ192" s="67"/>
      <c r="DR192" s="67"/>
      <c r="DS192" s="67"/>
      <c r="DT192" s="67"/>
      <c r="DU192" s="67"/>
      <c r="DV192" s="67"/>
      <c r="DW192" s="67"/>
      <c r="DX192" s="67"/>
      <c r="DY192" s="67"/>
      <c r="DZ192" s="67"/>
      <c r="EA192" s="67"/>
      <c r="EB192" s="67"/>
      <c r="EC192" s="67"/>
      <c r="ED192" s="67"/>
      <c r="EE192" s="67"/>
      <c r="EF192" s="67"/>
      <c r="EG192" s="67"/>
      <c r="EH192" s="67"/>
      <c r="EI192" s="67"/>
      <c r="EJ192" s="67"/>
      <c r="EK192" s="67"/>
      <c r="EL192" s="67"/>
      <c r="EM192" s="67"/>
      <c r="EN192" s="67"/>
      <c r="EO192" s="67"/>
      <c r="EP192" s="67"/>
      <c r="EQ192" s="67"/>
      <c r="ER192" s="67"/>
      <c r="ES192" s="67"/>
      <c r="ET192" s="67"/>
      <c r="EU192" s="67"/>
      <c r="EV192" s="67"/>
      <c r="EW192" s="67"/>
      <c r="EX192" s="67"/>
      <c r="EY192" s="67"/>
      <c r="EZ192" s="67"/>
      <c r="FA192" s="67"/>
      <c r="FB192" s="67"/>
      <c r="FC192" s="67"/>
      <c r="FD192" s="67"/>
      <c r="FE192" s="67"/>
      <c r="FF192" s="67"/>
      <c r="FG192" s="67"/>
      <c r="FH192" s="67"/>
      <c r="FI192" s="67"/>
      <c r="FJ192" s="67"/>
      <c r="FK192" s="67"/>
      <c r="FL192" s="67"/>
      <c r="FM192" s="67"/>
      <c r="FN192" s="67"/>
      <c r="FO192" s="67"/>
      <c r="FP192" s="67"/>
    </row>
    <row r="193" spans="43:172" s="380" customFormat="1" x14ac:dyDescent="0.2">
      <c r="AQ193" s="67"/>
      <c r="AR193" s="67"/>
      <c r="AS193" s="67"/>
      <c r="AT193" s="67"/>
      <c r="AU193" s="67"/>
      <c r="AV193" s="67"/>
      <c r="AW193" s="67"/>
      <c r="AX193" s="67"/>
      <c r="AY193" s="67"/>
      <c r="AZ193" s="67"/>
      <c r="BA193" s="67"/>
      <c r="BB193" s="220"/>
      <c r="BC193" s="220"/>
      <c r="BD193" s="220"/>
      <c r="BE193" s="220"/>
      <c r="BF193" s="220"/>
      <c r="BG193" s="67"/>
      <c r="BH193" s="67"/>
      <c r="BI193" s="67"/>
      <c r="BJ193" s="67"/>
      <c r="BK193" s="67"/>
      <c r="BL193" s="67"/>
      <c r="BM193" s="67"/>
      <c r="BN193" s="67"/>
      <c r="BO193" s="67"/>
      <c r="BP193" s="67"/>
      <c r="BQ193" s="67"/>
      <c r="BR193" s="67"/>
      <c r="BS193" s="67"/>
      <c r="BT193" s="67"/>
      <c r="BU193" s="67"/>
      <c r="BV193" s="67"/>
      <c r="BW193" s="67"/>
      <c r="BX193" s="67"/>
      <c r="BY193" s="67"/>
      <c r="BZ193" s="67"/>
      <c r="CA193" s="67"/>
      <c r="CB193" s="67"/>
      <c r="CC193" s="67"/>
      <c r="CD193" s="67"/>
      <c r="CE193" s="67"/>
      <c r="CF193" s="67"/>
      <c r="CG193" s="67"/>
      <c r="CH193" s="67"/>
      <c r="CI193" s="67"/>
      <c r="CJ193" s="67"/>
      <c r="CK193" s="67"/>
      <c r="CL193" s="67"/>
      <c r="CM193" s="67"/>
      <c r="CN193" s="67"/>
      <c r="CO193" s="67"/>
      <c r="CP193" s="67"/>
      <c r="CQ193" s="120"/>
      <c r="CR193" s="120"/>
      <c r="CS193" s="120"/>
      <c r="CT193" s="120"/>
      <c r="CU193" s="120"/>
      <c r="CV193" s="120"/>
      <c r="CW193" s="120"/>
      <c r="CX193" s="120"/>
      <c r="CY193" s="120"/>
      <c r="CZ193" s="120"/>
      <c r="DA193" s="120"/>
      <c r="DB193" s="120"/>
      <c r="DC193" s="120"/>
      <c r="DD193" s="120"/>
      <c r="DE193" s="120"/>
      <c r="DF193" s="120"/>
      <c r="DG193" s="120"/>
      <c r="DH193" s="120"/>
      <c r="DI193" s="120"/>
      <c r="DJ193" s="120"/>
      <c r="DK193" s="120"/>
      <c r="DL193" s="120"/>
      <c r="DM193" s="120"/>
      <c r="DN193" s="120"/>
      <c r="DO193" s="120"/>
      <c r="DP193" s="67"/>
      <c r="DQ193" s="67"/>
      <c r="DR193" s="67"/>
      <c r="DS193" s="67"/>
      <c r="DT193" s="67"/>
      <c r="DU193" s="67"/>
      <c r="DV193" s="67"/>
      <c r="DW193" s="67"/>
      <c r="DX193" s="67"/>
      <c r="DY193" s="67"/>
      <c r="DZ193" s="67"/>
      <c r="EA193" s="67"/>
      <c r="EB193" s="67"/>
      <c r="EC193" s="67"/>
      <c r="ED193" s="67"/>
      <c r="EE193" s="67"/>
      <c r="EF193" s="67"/>
      <c r="EG193" s="67"/>
      <c r="EH193" s="67"/>
      <c r="EI193" s="67"/>
      <c r="EJ193" s="67"/>
      <c r="EK193" s="67"/>
      <c r="EL193" s="67"/>
      <c r="EM193" s="67"/>
      <c r="EN193" s="67"/>
      <c r="EO193" s="67"/>
      <c r="EP193" s="67"/>
      <c r="EQ193" s="67"/>
      <c r="ER193" s="67"/>
      <c r="ES193" s="67"/>
      <c r="ET193" s="67"/>
      <c r="EU193" s="67"/>
      <c r="EV193" s="67"/>
      <c r="EW193" s="67"/>
      <c r="EX193" s="67"/>
      <c r="EY193" s="67"/>
      <c r="EZ193" s="67"/>
      <c r="FA193" s="67"/>
      <c r="FB193" s="67"/>
      <c r="FC193" s="67"/>
      <c r="FD193" s="67"/>
      <c r="FE193" s="67"/>
      <c r="FF193" s="67"/>
      <c r="FG193" s="67"/>
      <c r="FH193" s="67"/>
      <c r="FI193" s="67"/>
      <c r="FJ193" s="67"/>
      <c r="FK193" s="67"/>
      <c r="FL193" s="67"/>
      <c r="FM193" s="67"/>
      <c r="FN193" s="67"/>
      <c r="FO193" s="67"/>
      <c r="FP193" s="67"/>
    </row>
    <row r="194" spans="43:172" s="380" customFormat="1" x14ac:dyDescent="0.2">
      <c r="AQ194" s="67"/>
      <c r="AR194" s="67"/>
      <c r="AS194" s="67"/>
      <c r="AT194" s="67"/>
      <c r="AU194" s="67"/>
      <c r="AV194" s="67"/>
      <c r="AW194" s="67"/>
      <c r="AX194" s="67"/>
      <c r="AY194" s="67"/>
      <c r="AZ194" s="67"/>
      <c r="BA194" s="67"/>
      <c r="BB194" s="220"/>
      <c r="BC194" s="220"/>
      <c r="BD194" s="220"/>
      <c r="BE194" s="220"/>
      <c r="BF194" s="220"/>
      <c r="BG194" s="67"/>
      <c r="BH194" s="67"/>
      <c r="BI194" s="67"/>
      <c r="BJ194" s="67"/>
      <c r="BK194" s="67"/>
      <c r="BL194" s="67"/>
      <c r="BM194" s="67"/>
      <c r="BN194" s="67"/>
      <c r="BO194" s="67"/>
      <c r="BP194" s="67"/>
      <c r="BQ194" s="67"/>
      <c r="BR194" s="67"/>
      <c r="BS194" s="67"/>
      <c r="BT194" s="67"/>
      <c r="BU194" s="67"/>
      <c r="BV194" s="67"/>
      <c r="BW194" s="67"/>
      <c r="BX194" s="67"/>
      <c r="BY194" s="67"/>
      <c r="BZ194" s="67"/>
      <c r="CA194" s="67"/>
      <c r="CB194" s="67"/>
      <c r="CC194" s="67"/>
      <c r="CD194" s="67"/>
      <c r="CE194" s="67"/>
      <c r="CF194" s="67"/>
      <c r="CG194" s="67"/>
      <c r="CH194" s="67"/>
      <c r="CI194" s="67"/>
      <c r="CJ194" s="67"/>
      <c r="CK194" s="67"/>
      <c r="CL194" s="67"/>
      <c r="CM194" s="67"/>
      <c r="CN194" s="67"/>
      <c r="CO194" s="67"/>
      <c r="CP194" s="67"/>
      <c r="CQ194" s="120"/>
      <c r="CR194" s="120"/>
      <c r="CS194" s="120"/>
      <c r="CT194" s="120"/>
      <c r="CU194" s="120"/>
      <c r="CV194" s="120"/>
      <c r="CW194" s="120"/>
      <c r="CX194" s="120"/>
      <c r="CY194" s="120"/>
      <c r="CZ194" s="120"/>
      <c r="DA194" s="120"/>
      <c r="DB194" s="120"/>
      <c r="DC194" s="120"/>
      <c r="DD194" s="120"/>
      <c r="DE194" s="120"/>
      <c r="DF194" s="120"/>
      <c r="DG194" s="120"/>
      <c r="DH194" s="120"/>
      <c r="DI194" s="120"/>
      <c r="DJ194" s="120"/>
      <c r="DK194" s="120"/>
      <c r="DL194" s="120"/>
      <c r="DM194" s="120"/>
      <c r="DN194" s="120"/>
      <c r="DO194" s="120"/>
      <c r="DP194" s="67"/>
      <c r="DQ194" s="67"/>
      <c r="DR194" s="67"/>
      <c r="DS194" s="67"/>
      <c r="DT194" s="67"/>
      <c r="DU194" s="67"/>
      <c r="DV194" s="67"/>
      <c r="DW194" s="67"/>
      <c r="DX194" s="67"/>
      <c r="DY194" s="67"/>
      <c r="DZ194" s="67"/>
      <c r="EA194" s="67"/>
      <c r="EB194" s="67"/>
      <c r="EC194" s="67"/>
      <c r="ED194" s="67"/>
      <c r="EE194" s="67"/>
      <c r="EF194" s="67"/>
      <c r="EG194" s="67"/>
      <c r="EH194" s="67"/>
      <c r="EI194" s="67"/>
      <c r="EJ194" s="67"/>
      <c r="EK194" s="67"/>
      <c r="EL194" s="67"/>
      <c r="EM194" s="67"/>
      <c r="EN194" s="67"/>
      <c r="EO194" s="67"/>
      <c r="EP194" s="67"/>
      <c r="EQ194" s="67"/>
      <c r="ER194" s="67"/>
      <c r="ES194" s="67"/>
      <c r="ET194" s="67"/>
      <c r="EU194" s="67"/>
      <c r="EV194" s="67"/>
      <c r="EW194" s="67"/>
      <c r="EX194" s="67"/>
      <c r="EY194" s="67"/>
      <c r="EZ194" s="67"/>
      <c r="FA194" s="67"/>
      <c r="FB194" s="67"/>
      <c r="FC194" s="67"/>
      <c r="FD194" s="67"/>
      <c r="FE194" s="67"/>
      <c r="FF194" s="67"/>
      <c r="FG194" s="67"/>
      <c r="FH194" s="67"/>
      <c r="FI194" s="67"/>
      <c r="FJ194" s="67"/>
      <c r="FK194" s="67"/>
      <c r="FL194" s="67"/>
      <c r="FM194" s="67"/>
      <c r="FN194" s="67"/>
      <c r="FO194" s="67"/>
      <c r="FP194" s="67"/>
    </row>
    <row r="195" spans="43:172" s="380" customFormat="1" x14ac:dyDescent="0.2">
      <c r="AQ195" s="67"/>
      <c r="AR195" s="67"/>
      <c r="AS195" s="67"/>
      <c r="AT195" s="67"/>
      <c r="AU195" s="67"/>
      <c r="AV195" s="67"/>
      <c r="AW195" s="67"/>
      <c r="AX195" s="67"/>
      <c r="AY195" s="67"/>
      <c r="AZ195" s="67"/>
      <c r="BA195" s="67"/>
      <c r="BB195" s="220"/>
      <c r="BC195" s="220"/>
      <c r="BD195" s="220"/>
      <c r="BE195" s="220"/>
      <c r="BF195" s="220"/>
      <c r="BG195" s="67"/>
      <c r="BH195" s="67"/>
      <c r="BI195" s="67"/>
      <c r="BJ195" s="67"/>
      <c r="BK195" s="67"/>
      <c r="BL195" s="67"/>
      <c r="BM195" s="67"/>
      <c r="BN195" s="67"/>
      <c r="BO195" s="67"/>
      <c r="BP195" s="67"/>
      <c r="BQ195" s="67"/>
      <c r="BR195" s="67"/>
      <c r="BS195" s="67"/>
      <c r="BT195" s="67"/>
      <c r="BU195" s="67"/>
      <c r="BV195" s="67"/>
      <c r="BW195" s="67"/>
      <c r="BX195" s="67"/>
      <c r="BY195" s="67"/>
      <c r="BZ195" s="67"/>
      <c r="CA195" s="67"/>
      <c r="CB195" s="67"/>
      <c r="CC195" s="67"/>
      <c r="CD195" s="67"/>
      <c r="CE195" s="67"/>
      <c r="CF195" s="67"/>
      <c r="CG195" s="67"/>
      <c r="CH195" s="67"/>
      <c r="CI195" s="67"/>
      <c r="CJ195" s="67"/>
      <c r="CK195" s="67"/>
      <c r="CL195" s="67"/>
      <c r="CM195" s="67"/>
      <c r="CN195" s="67"/>
      <c r="CO195" s="67"/>
      <c r="CP195" s="67"/>
      <c r="CQ195" s="120"/>
      <c r="CR195" s="120"/>
      <c r="CS195" s="120"/>
      <c r="CT195" s="120"/>
      <c r="CU195" s="120"/>
      <c r="CV195" s="120"/>
      <c r="CW195" s="120"/>
      <c r="CX195" s="120"/>
      <c r="CY195" s="120"/>
      <c r="CZ195" s="120"/>
      <c r="DA195" s="120"/>
      <c r="DB195" s="120"/>
      <c r="DC195" s="120"/>
      <c r="DD195" s="120"/>
      <c r="DE195" s="120"/>
      <c r="DF195" s="120"/>
      <c r="DG195" s="120"/>
      <c r="DH195" s="120"/>
      <c r="DI195" s="120"/>
      <c r="DJ195" s="120"/>
      <c r="DK195" s="120"/>
      <c r="DL195" s="120"/>
      <c r="DM195" s="120"/>
      <c r="DN195" s="120"/>
      <c r="DO195" s="120"/>
      <c r="DP195" s="67"/>
      <c r="DQ195" s="67"/>
      <c r="DR195" s="67"/>
      <c r="DS195" s="67"/>
      <c r="DT195" s="67"/>
      <c r="DU195" s="67"/>
      <c r="DV195" s="67"/>
      <c r="DW195" s="67"/>
      <c r="DX195" s="67"/>
      <c r="DY195" s="67"/>
      <c r="DZ195" s="67"/>
      <c r="EA195" s="67"/>
      <c r="EB195" s="67"/>
      <c r="EC195" s="67"/>
      <c r="ED195" s="67"/>
      <c r="EE195" s="67"/>
      <c r="EF195" s="67"/>
      <c r="EG195" s="67"/>
      <c r="EH195" s="67"/>
      <c r="EI195" s="67"/>
      <c r="EJ195" s="67"/>
      <c r="EK195" s="67"/>
      <c r="EL195" s="67"/>
      <c r="EM195" s="67"/>
      <c r="EN195" s="67"/>
      <c r="EO195" s="67"/>
      <c r="EP195" s="67"/>
      <c r="EQ195" s="67"/>
      <c r="ER195" s="67"/>
      <c r="ES195" s="67"/>
      <c r="ET195" s="67"/>
      <c r="EU195" s="67"/>
      <c r="EV195" s="67"/>
      <c r="EW195" s="67"/>
      <c r="EX195" s="67"/>
      <c r="EY195" s="67"/>
      <c r="EZ195" s="67"/>
      <c r="FA195" s="67"/>
      <c r="FB195" s="67"/>
      <c r="FC195" s="67"/>
      <c r="FD195" s="67"/>
      <c r="FE195" s="67"/>
      <c r="FF195" s="67"/>
      <c r="FG195" s="67"/>
      <c r="FH195" s="67"/>
      <c r="FI195" s="67"/>
      <c r="FJ195" s="67"/>
      <c r="FK195" s="67"/>
      <c r="FL195" s="67"/>
      <c r="FM195" s="67"/>
      <c r="FN195" s="67"/>
      <c r="FO195" s="67"/>
      <c r="FP195" s="67"/>
    </row>
    <row r="196" spans="43:172" s="380" customFormat="1" x14ac:dyDescent="0.2">
      <c r="AQ196" s="67"/>
      <c r="AR196" s="67"/>
      <c r="AS196" s="67"/>
      <c r="AT196" s="67"/>
      <c r="AU196" s="67"/>
      <c r="AV196" s="67"/>
      <c r="AW196" s="67"/>
      <c r="AX196" s="67"/>
      <c r="AY196" s="67"/>
      <c r="AZ196" s="67"/>
      <c r="BA196" s="67"/>
      <c r="BB196" s="220"/>
      <c r="BC196" s="220"/>
      <c r="BD196" s="220"/>
      <c r="BE196" s="220"/>
      <c r="BF196" s="220"/>
      <c r="BG196" s="67"/>
      <c r="BH196" s="67"/>
      <c r="BI196" s="67"/>
      <c r="BJ196" s="67"/>
      <c r="BK196" s="67"/>
      <c r="BL196" s="67"/>
      <c r="BM196" s="67"/>
      <c r="BN196" s="67"/>
      <c r="BO196" s="67"/>
      <c r="BP196" s="67"/>
      <c r="BQ196" s="67"/>
      <c r="BR196" s="67"/>
      <c r="BS196" s="67"/>
      <c r="BT196" s="67"/>
      <c r="BU196" s="67"/>
      <c r="BV196" s="67"/>
      <c r="BW196" s="67"/>
      <c r="BX196" s="67"/>
      <c r="BY196" s="67"/>
      <c r="BZ196" s="67"/>
      <c r="CA196" s="67"/>
      <c r="CB196" s="67"/>
      <c r="CC196" s="67"/>
      <c r="CD196" s="67"/>
      <c r="CE196" s="67"/>
      <c r="CF196" s="67"/>
      <c r="CG196" s="67"/>
      <c r="CH196" s="67"/>
      <c r="CI196" s="67"/>
      <c r="CJ196" s="67"/>
      <c r="CK196" s="67"/>
      <c r="CL196" s="67"/>
      <c r="CM196" s="67"/>
      <c r="CN196" s="67"/>
      <c r="CO196" s="67"/>
      <c r="CP196" s="67"/>
      <c r="CQ196" s="120"/>
      <c r="CR196" s="120"/>
      <c r="CS196" s="120"/>
      <c r="CT196" s="120"/>
      <c r="CU196" s="120"/>
      <c r="CV196" s="120"/>
      <c r="CW196" s="120"/>
      <c r="CX196" s="120"/>
      <c r="CY196" s="120"/>
      <c r="CZ196" s="120"/>
      <c r="DA196" s="120"/>
      <c r="DB196" s="120"/>
      <c r="DC196" s="120"/>
      <c r="DD196" s="120"/>
      <c r="DE196" s="120"/>
      <c r="DF196" s="120"/>
      <c r="DG196" s="120"/>
      <c r="DH196" s="120"/>
      <c r="DI196" s="120"/>
      <c r="DJ196" s="120"/>
      <c r="DK196" s="120"/>
      <c r="DL196" s="120"/>
      <c r="DM196" s="120"/>
      <c r="DN196" s="120"/>
      <c r="DO196" s="120"/>
      <c r="DP196" s="67"/>
      <c r="DQ196" s="67"/>
      <c r="DR196" s="67"/>
      <c r="DS196" s="67"/>
      <c r="DT196" s="67"/>
      <c r="DU196" s="67"/>
      <c r="DV196" s="67"/>
      <c r="DW196" s="67"/>
      <c r="DX196" s="67"/>
      <c r="DY196" s="67"/>
      <c r="DZ196" s="67"/>
      <c r="EA196" s="67"/>
      <c r="EB196" s="67"/>
      <c r="EC196" s="67"/>
      <c r="ED196" s="67"/>
      <c r="EE196" s="67"/>
      <c r="EF196" s="67"/>
      <c r="EG196" s="67"/>
      <c r="EH196" s="67"/>
      <c r="EI196" s="67"/>
      <c r="EJ196" s="67"/>
      <c r="EK196" s="67"/>
      <c r="EL196" s="67"/>
      <c r="EM196" s="67"/>
      <c r="EN196" s="67"/>
      <c r="EO196" s="67"/>
      <c r="EP196" s="67"/>
      <c r="EQ196" s="67"/>
      <c r="ER196" s="67"/>
      <c r="ES196" s="67"/>
      <c r="ET196" s="67"/>
      <c r="EU196" s="67"/>
      <c r="EV196" s="67"/>
      <c r="EW196" s="67"/>
      <c r="EX196" s="67"/>
      <c r="EY196" s="67"/>
      <c r="EZ196" s="67"/>
      <c r="FA196" s="67"/>
      <c r="FB196" s="67"/>
      <c r="FC196" s="67"/>
      <c r="FD196" s="67"/>
      <c r="FE196" s="67"/>
      <c r="FF196" s="67"/>
      <c r="FG196" s="67"/>
      <c r="FH196" s="67"/>
      <c r="FI196" s="67"/>
      <c r="FJ196" s="67"/>
      <c r="FK196" s="67"/>
      <c r="FL196" s="67"/>
      <c r="FM196" s="67"/>
      <c r="FN196" s="67"/>
      <c r="FO196" s="67"/>
      <c r="FP196" s="67"/>
    </row>
    <row r="197" spans="43:172" s="380" customFormat="1" x14ac:dyDescent="0.2">
      <c r="AQ197" s="67"/>
      <c r="AR197" s="67"/>
      <c r="AS197" s="67"/>
      <c r="AT197" s="67"/>
      <c r="AU197" s="67"/>
      <c r="AV197" s="67"/>
      <c r="AW197" s="67"/>
      <c r="AX197" s="67"/>
      <c r="AY197" s="67"/>
      <c r="AZ197" s="67"/>
      <c r="BA197" s="67"/>
      <c r="BB197" s="220"/>
      <c r="BC197" s="220"/>
      <c r="BD197" s="220"/>
      <c r="BE197" s="220"/>
      <c r="BF197" s="220"/>
      <c r="BG197" s="67"/>
      <c r="BH197" s="67"/>
      <c r="BI197" s="67"/>
      <c r="BJ197" s="67"/>
      <c r="BK197" s="67"/>
      <c r="BL197" s="67"/>
      <c r="BM197" s="67"/>
      <c r="BN197" s="67"/>
      <c r="BO197" s="67"/>
      <c r="BP197" s="67"/>
      <c r="BQ197" s="67"/>
      <c r="BR197" s="67"/>
      <c r="BS197" s="67"/>
      <c r="BT197" s="67"/>
      <c r="BU197" s="67"/>
      <c r="BV197" s="67"/>
      <c r="BW197" s="67"/>
      <c r="BX197" s="67"/>
      <c r="BY197" s="67"/>
      <c r="BZ197" s="67"/>
      <c r="CA197" s="67"/>
      <c r="CB197" s="67"/>
      <c r="CC197" s="67"/>
      <c r="CD197" s="67"/>
      <c r="CE197" s="67"/>
      <c r="CF197" s="67"/>
      <c r="CG197" s="67"/>
      <c r="CH197" s="67"/>
      <c r="CI197" s="67"/>
      <c r="CJ197" s="67"/>
      <c r="CK197" s="67"/>
      <c r="CL197" s="67"/>
      <c r="CM197" s="67"/>
      <c r="CN197" s="67"/>
      <c r="CO197" s="67"/>
      <c r="CP197" s="67"/>
      <c r="CQ197" s="120"/>
      <c r="CR197" s="120"/>
      <c r="CS197" s="120"/>
      <c r="CT197" s="120"/>
      <c r="CU197" s="120"/>
      <c r="CV197" s="120"/>
      <c r="CW197" s="120"/>
      <c r="CX197" s="120"/>
      <c r="CY197" s="120"/>
      <c r="CZ197" s="120"/>
      <c r="DA197" s="120"/>
      <c r="DB197" s="120"/>
      <c r="DC197" s="120"/>
      <c r="DD197" s="120"/>
      <c r="DE197" s="120"/>
      <c r="DF197" s="120"/>
      <c r="DG197" s="120"/>
      <c r="DH197" s="120"/>
      <c r="DI197" s="120"/>
      <c r="DJ197" s="120"/>
      <c r="DK197" s="120"/>
      <c r="DL197" s="120"/>
      <c r="DM197" s="120"/>
      <c r="DN197" s="120"/>
      <c r="DO197" s="120"/>
      <c r="DP197" s="67"/>
      <c r="DQ197" s="67"/>
      <c r="DR197" s="67"/>
      <c r="DS197" s="67"/>
      <c r="DT197" s="67"/>
      <c r="DU197" s="67"/>
      <c r="DV197" s="67"/>
      <c r="DW197" s="67"/>
      <c r="DX197" s="67"/>
      <c r="DY197" s="67"/>
      <c r="DZ197" s="67"/>
      <c r="EA197" s="67"/>
      <c r="EB197" s="67"/>
      <c r="EC197" s="67"/>
      <c r="ED197" s="67"/>
      <c r="EE197" s="67"/>
      <c r="EF197" s="67"/>
      <c r="EG197" s="67"/>
      <c r="EH197" s="67"/>
      <c r="EI197" s="67"/>
      <c r="EJ197" s="67"/>
      <c r="EK197" s="67"/>
      <c r="EL197" s="67"/>
      <c r="EM197" s="67"/>
      <c r="EN197" s="67"/>
      <c r="EO197" s="67"/>
      <c r="EP197" s="67"/>
      <c r="EQ197" s="67"/>
      <c r="ER197" s="67"/>
      <c r="ES197" s="67"/>
      <c r="ET197" s="67"/>
      <c r="EU197" s="67"/>
      <c r="EV197" s="67"/>
      <c r="EW197" s="67"/>
      <c r="EX197" s="67"/>
      <c r="EY197" s="67"/>
      <c r="EZ197" s="67"/>
      <c r="FA197" s="67"/>
      <c r="FB197" s="67"/>
      <c r="FC197" s="67"/>
      <c r="FD197" s="67"/>
      <c r="FE197" s="67"/>
      <c r="FF197" s="67"/>
      <c r="FG197" s="67"/>
      <c r="FH197" s="67"/>
      <c r="FI197" s="67"/>
      <c r="FJ197" s="67"/>
      <c r="FK197" s="67"/>
      <c r="FL197" s="67"/>
      <c r="FM197" s="67"/>
      <c r="FN197" s="67"/>
      <c r="FO197" s="67"/>
      <c r="FP197" s="67"/>
    </row>
    <row r="198" spans="43:172" s="380" customFormat="1" x14ac:dyDescent="0.2">
      <c r="AQ198" s="67"/>
      <c r="AR198" s="67"/>
      <c r="AS198" s="67"/>
      <c r="AT198" s="67"/>
      <c r="AU198" s="67"/>
      <c r="AV198" s="67"/>
      <c r="AW198" s="67"/>
      <c r="AX198" s="67"/>
      <c r="AY198" s="67"/>
      <c r="AZ198" s="67"/>
      <c r="BA198" s="67"/>
      <c r="BB198" s="220"/>
      <c r="BC198" s="220"/>
      <c r="BD198" s="220"/>
      <c r="BE198" s="220"/>
      <c r="BF198" s="220"/>
      <c r="BG198" s="67"/>
      <c r="BH198" s="67"/>
      <c r="BI198" s="67"/>
      <c r="BJ198" s="67"/>
      <c r="BK198" s="67"/>
      <c r="BL198" s="67"/>
      <c r="BM198" s="67"/>
      <c r="BN198" s="67"/>
      <c r="BO198" s="67"/>
      <c r="BP198" s="67"/>
      <c r="BQ198" s="67"/>
      <c r="BR198" s="67"/>
      <c r="BS198" s="67"/>
      <c r="BT198" s="67"/>
      <c r="BU198" s="67"/>
      <c r="BV198" s="67"/>
      <c r="BW198" s="67"/>
      <c r="BX198" s="67"/>
      <c r="BY198" s="67"/>
      <c r="BZ198" s="67"/>
      <c r="CA198" s="67"/>
      <c r="CB198" s="67"/>
      <c r="CC198" s="67"/>
      <c r="CD198" s="67"/>
      <c r="CE198" s="67"/>
      <c r="CF198" s="67"/>
      <c r="CG198" s="67"/>
      <c r="CH198" s="67"/>
      <c r="CI198" s="67"/>
      <c r="CJ198" s="67"/>
      <c r="CK198" s="67"/>
      <c r="CL198" s="67"/>
      <c r="CM198" s="67"/>
      <c r="CN198" s="67"/>
      <c r="CO198" s="67"/>
      <c r="CP198" s="67"/>
      <c r="CQ198" s="120"/>
      <c r="CR198" s="120"/>
      <c r="CS198" s="120"/>
      <c r="CT198" s="120"/>
      <c r="CU198" s="120"/>
      <c r="CV198" s="120"/>
      <c r="CW198" s="120"/>
      <c r="CX198" s="120"/>
      <c r="CY198" s="120"/>
      <c r="CZ198" s="120"/>
      <c r="DA198" s="120"/>
      <c r="DB198" s="120"/>
      <c r="DC198" s="120"/>
      <c r="DD198" s="120"/>
      <c r="DE198" s="120"/>
      <c r="DF198" s="120"/>
      <c r="DG198" s="120"/>
      <c r="DH198" s="120"/>
      <c r="DI198" s="120"/>
      <c r="DJ198" s="120"/>
      <c r="DK198" s="120"/>
      <c r="DL198" s="120"/>
      <c r="DM198" s="120"/>
      <c r="DN198" s="120"/>
      <c r="DO198" s="120"/>
      <c r="DP198" s="67"/>
      <c r="DQ198" s="67"/>
      <c r="DR198" s="67"/>
      <c r="DS198" s="67"/>
      <c r="DT198" s="67"/>
      <c r="DU198" s="67"/>
      <c r="DV198" s="67"/>
      <c r="DW198" s="67"/>
      <c r="DX198" s="67"/>
      <c r="DY198" s="67"/>
      <c r="DZ198" s="67"/>
      <c r="EA198" s="67"/>
      <c r="EB198" s="67"/>
      <c r="EC198" s="67"/>
      <c r="ED198" s="67"/>
      <c r="EE198" s="67"/>
      <c r="EF198" s="67"/>
      <c r="EG198" s="67"/>
      <c r="EH198" s="67"/>
      <c r="EI198" s="67"/>
      <c r="EJ198" s="67"/>
      <c r="EK198" s="67"/>
      <c r="EL198" s="67"/>
      <c r="EM198" s="67"/>
      <c r="EN198" s="67"/>
      <c r="EO198" s="67"/>
      <c r="EP198" s="67"/>
      <c r="EQ198" s="67"/>
      <c r="ER198" s="67"/>
      <c r="ES198" s="67"/>
      <c r="ET198" s="67"/>
      <c r="EU198" s="67"/>
      <c r="EV198" s="67"/>
      <c r="EW198" s="67"/>
      <c r="EX198" s="67"/>
      <c r="EY198" s="67"/>
      <c r="EZ198" s="67"/>
      <c r="FA198" s="67"/>
      <c r="FB198" s="67"/>
      <c r="FC198" s="67"/>
      <c r="FD198" s="67"/>
      <c r="FE198" s="67"/>
      <c r="FF198" s="67"/>
      <c r="FG198" s="67"/>
      <c r="FH198" s="67"/>
      <c r="FI198" s="67"/>
      <c r="FJ198" s="67"/>
      <c r="FK198" s="67"/>
      <c r="FL198" s="67"/>
      <c r="FM198" s="67"/>
      <c r="FN198" s="67"/>
      <c r="FO198" s="67"/>
      <c r="FP198" s="67"/>
    </row>
    <row r="199" spans="43:172" s="380" customFormat="1" x14ac:dyDescent="0.2">
      <c r="AQ199" s="67"/>
      <c r="AR199" s="67"/>
      <c r="AS199" s="67"/>
      <c r="AT199" s="67"/>
      <c r="AU199" s="67"/>
      <c r="AV199" s="67"/>
      <c r="AW199" s="67"/>
      <c r="AX199" s="67"/>
      <c r="AY199" s="67"/>
      <c r="AZ199" s="67"/>
      <c r="BA199" s="67"/>
      <c r="BB199" s="220"/>
      <c r="BC199" s="220"/>
      <c r="BD199" s="220"/>
      <c r="BE199" s="220"/>
      <c r="BF199" s="220"/>
      <c r="BG199" s="67"/>
      <c r="BH199" s="67"/>
      <c r="BI199" s="67"/>
      <c r="BJ199" s="67"/>
      <c r="BK199" s="67"/>
      <c r="BL199" s="67"/>
      <c r="BM199" s="67"/>
      <c r="BN199" s="67"/>
      <c r="BO199" s="67"/>
      <c r="BP199" s="67"/>
      <c r="BQ199" s="67"/>
      <c r="BR199" s="67"/>
      <c r="BS199" s="67"/>
      <c r="BT199" s="67"/>
      <c r="BU199" s="67"/>
      <c r="BV199" s="67"/>
      <c r="BW199" s="67"/>
      <c r="BX199" s="67"/>
      <c r="BY199" s="67"/>
      <c r="BZ199" s="67"/>
      <c r="CA199" s="67"/>
      <c r="CB199" s="67"/>
      <c r="CC199" s="67"/>
      <c r="CD199" s="67"/>
      <c r="CE199" s="67"/>
      <c r="CF199" s="67"/>
      <c r="CG199" s="67"/>
      <c r="CH199" s="67"/>
      <c r="CI199" s="67"/>
      <c r="CJ199" s="67"/>
      <c r="CK199" s="67"/>
      <c r="CL199" s="67"/>
      <c r="CM199" s="67"/>
      <c r="CN199" s="67"/>
      <c r="CO199" s="67"/>
      <c r="CP199" s="67"/>
      <c r="CQ199" s="120"/>
      <c r="CR199" s="120"/>
      <c r="CS199" s="120"/>
      <c r="CT199" s="120"/>
      <c r="CU199" s="120"/>
      <c r="CV199" s="120"/>
      <c r="CW199" s="120"/>
      <c r="CX199" s="120"/>
      <c r="CY199" s="120"/>
      <c r="CZ199" s="120"/>
      <c r="DA199" s="120"/>
      <c r="DB199" s="120"/>
      <c r="DC199" s="120"/>
      <c r="DD199" s="120"/>
      <c r="DE199" s="120"/>
      <c r="DF199" s="120"/>
      <c r="DG199" s="120"/>
      <c r="DH199" s="120"/>
      <c r="DI199" s="120"/>
      <c r="DJ199" s="120"/>
      <c r="DK199" s="120"/>
      <c r="DL199" s="120"/>
      <c r="DM199" s="120"/>
      <c r="DN199" s="120"/>
      <c r="DO199" s="120"/>
      <c r="DP199" s="67"/>
      <c r="DQ199" s="67"/>
      <c r="DR199" s="67"/>
      <c r="DS199" s="67"/>
      <c r="DT199" s="67"/>
      <c r="DU199" s="67"/>
      <c r="DV199" s="67"/>
      <c r="DW199" s="67"/>
      <c r="DX199" s="67"/>
      <c r="DY199" s="67"/>
      <c r="DZ199" s="67"/>
      <c r="EA199" s="67"/>
      <c r="EB199" s="67"/>
      <c r="EC199" s="67"/>
      <c r="ED199" s="67"/>
      <c r="EE199" s="67"/>
      <c r="EF199" s="67"/>
      <c r="EG199" s="67"/>
      <c r="EH199" s="67"/>
      <c r="EI199" s="67"/>
      <c r="EJ199" s="67"/>
      <c r="EK199" s="67"/>
      <c r="EL199" s="67"/>
      <c r="EM199" s="67"/>
      <c r="EN199" s="67"/>
      <c r="EO199" s="67"/>
      <c r="EP199" s="67"/>
      <c r="EQ199" s="67"/>
      <c r="ER199" s="67"/>
      <c r="ES199" s="67"/>
      <c r="ET199" s="67"/>
      <c r="EU199" s="67"/>
      <c r="EV199" s="67"/>
      <c r="EW199" s="67"/>
      <c r="EX199" s="67"/>
      <c r="EY199" s="67"/>
      <c r="EZ199" s="67"/>
      <c r="FA199" s="67"/>
      <c r="FB199" s="67"/>
      <c r="FC199" s="67"/>
      <c r="FD199" s="67"/>
      <c r="FE199" s="67"/>
      <c r="FF199" s="67"/>
      <c r="FG199" s="67"/>
      <c r="FH199" s="67"/>
      <c r="FI199" s="67"/>
      <c r="FJ199" s="67"/>
      <c r="FK199" s="67"/>
      <c r="FL199" s="67"/>
      <c r="FM199" s="67"/>
      <c r="FN199" s="67"/>
      <c r="FO199" s="67"/>
      <c r="FP199" s="67"/>
    </row>
    <row r="200" spans="43:172" s="380" customFormat="1" x14ac:dyDescent="0.2">
      <c r="AQ200" s="67"/>
      <c r="AR200" s="67"/>
      <c r="AS200" s="67"/>
      <c r="AT200" s="67"/>
      <c r="AU200" s="67"/>
      <c r="AV200" s="67"/>
      <c r="AW200" s="67"/>
      <c r="AX200" s="67"/>
      <c r="AY200" s="67"/>
      <c r="AZ200" s="67"/>
      <c r="BA200" s="67"/>
      <c r="BB200" s="220"/>
      <c r="BC200" s="220"/>
      <c r="BD200" s="220"/>
      <c r="BE200" s="220"/>
      <c r="BF200" s="220"/>
      <c r="BG200" s="67"/>
      <c r="BH200" s="67"/>
      <c r="BI200" s="67"/>
      <c r="BJ200" s="67"/>
      <c r="BK200" s="67"/>
      <c r="BL200" s="67"/>
      <c r="BM200" s="67"/>
      <c r="BN200" s="67"/>
      <c r="BO200" s="67"/>
      <c r="BP200" s="67"/>
      <c r="BQ200" s="67"/>
      <c r="BR200" s="67"/>
      <c r="BS200" s="67"/>
      <c r="BT200" s="67"/>
      <c r="BU200" s="67"/>
      <c r="BV200" s="67"/>
      <c r="BW200" s="67"/>
      <c r="BX200" s="67"/>
      <c r="BY200" s="67"/>
      <c r="BZ200" s="67"/>
      <c r="CA200" s="67"/>
      <c r="CB200" s="67"/>
      <c r="CC200" s="67"/>
      <c r="CD200" s="67"/>
      <c r="CE200" s="67"/>
      <c r="CF200" s="67"/>
      <c r="CG200" s="67"/>
      <c r="CH200" s="67"/>
      <c r="CI200" s="67"/>
      <c r="CJ200" s="67"/>
      <c r="CK200" s="67"/>
      <c r="CL200" s="67"/>
      <c r="CM200" s="67"/>
      <c r="CN200" s="67"/>
      <c r="CO200" s="67"/>
      <c r="CP200" s="67"/>
      <c r="CQ200" s="120"/>
      <c r="CR200" s="120"/>
      <c r="CS200" s="120"/>
      <c r="CT200" s="120"/>
      <c r="CU200" s="120"/>
      <c r="CV200" s="120"/>
      <c r="CW200" s="120"/>
      <c r="CX200" s="120"/>
      <c r="CY200" s="120"/>
      <c r="CZ200" s="120"/>
      <c r="DA200" s="120"/>
      <c r="DB200" s="120"/>
      <c r="DC200" s="120"/>
      <c r="DD200" s="120"/>
      <c r="DE200" s="120"/>
      <c r="DF200" s="120"/>
      <c r="DG200" s="120"/>
      <c r="DH200" s="120"/>
      <c r="DI200" s="120"/>
      <c r="DJ200" s="120"/>
      <c r="DK200" s="120"/>
      <c r="DL200" s="120"/>
      <c r="DM200" s="120"/>
      <c r="DN200" s="120"/>
      <c r="DO200" s="120"/>
      <c r="DP200" s="67"/>
      <c r="DQ200" s="67"/>
      <c r="DR200" s="67"/>
      <c r="DS200" s="67"/>
      <c r="DT200" s="67"/>
      <c r="DU200" s="67"/>
      <c r="DV200" s="67"/>
      <c r="DW200" s="67"/>
      <c r="DX200" s="67"/>
      <c r="DY200" s="67"/>
      <c r="DZ200" s="67"/>
      <c r="EA200" s="67"/>
      <c r="EB200" s="67"/>
      <c r="EC200" s="67"/>
      <c r="ED200" s="67"/>
      <c r="EE200" s="67"/>
      <c r="EF200" s="67"/>
      <c r="EG200" s="67"/>
      <c r="EH200" s="67"/>
      <c r="EI200" s="67"/>
      <c r="EJ200" s="67"/>
      <c r="EK200" s="67"/>
      <c r="EL200" s="67"/>
      <c r="EM200" s="67"/>
      <c r="EN200" s="67"/>
      <c r="EO200" s="67"/>
      <c r="EP200" s="67"/>
      <c r="EQ200" s="67"/>
      <c r="ER200" s="67"/>
      <c r="ES200" s="67"/>
      <c r="ET200" s="67"/>
      <c r="EU200" s="67"/>
      <c r="EV200" s="67"/>
      <c r="EW200" s="67"/>
      <c r="EX200" s="67"/>
      <c r="EY200" s="67"/>
      <c r="EZ200" s="67"/>
      <c r="FA200" s="67"/>
      <c r="FB200" s="67"/>
      <c r="FC200" s="67"/>
      <c r="FD200" s="67"/>
      <c r="FE200" s="67"/>
      <c r="FF200" s="67"/>
      <c r="FG200" s="67"/>
      <c r="FH200" s="67"/>
      <c r="FI200" s="67"/>
      <c r="FJ200" s="67"/>
      <c r="FK200" s="67"/>
      <c r="FL200" s="67"/>
      <c r="FM200" s="67"/>
      <c r="FN200" s="67"/>
      <c r="FO200" s="67"/>
      <c r="FP200" s="67"/>
    </row>
    <row r="201" spans="43:172" s="380" customFormat="1" x14ac:dyDescent="0.2">
      <c r="AQ201" s="67"/>
      <c r="AR201" s="67"/>
      <c r="AS201" s="67"/>
      <c r="AT201" s="67"/>
      <c r="AU201" s="67"/>
      <c r="AV201" s="67"/>
      <c r="AW201" s="67"/>
      <c r="AX201" s="67"/>
      <c r="AY201" s="67"/>
      <c r="AZ201" s="67"/>
      <c r="BA201" s="67"/>
      <c r="BB201" s="220"/>
      <c r="BC201" s="220"/>
      <c r="BD201" s="220"/>
      <c r="BE201" s="220"/>
      <c r="BF201" s="220"/>
      <c r="BG201" s="67"/>
      <c r="BH201" s="67"/>
      <c r="BI201" s="67"/>
      <c r="BJ201" s="67"/>
      <c r="BK201" s="67"/>
      <c r="BL201" s="67"/>
      <c r="BM201" s="67"/>
      <c r="BN201" s="67"/>
      <c r="BO201" s="67"/>
      <c r="BP201" s="67"/>
      <c r="BQ201" s="67"/>
      <c r="BR201" s="67"/>
      <c r="BS201" s="67"/>
      <c r="BT201" s="67"/>
      <c r="BU201" s="67"/>
      <c r="BV201" s="67"/>
      <c r="BW201" s="67"/>
      <c r="BX201" s="67"/>
      <c r="BY201" s="67"/>
      <c r="BZ201" s="67"/>
      <c r="CA201" s="67"/>
      <c r="CB201" s="67"/>
      <c r="CC201" s="67"/>
      <c r="CD201" s="67"/>
      <c r="CE201" s="67"/>
      <c r="CF201" s="67"/>
      <c r="CG201" s="67"/>
      <c r="CH201" s="67"/>
      <c r="CI201" s="67"/>
      <c r="CJ201" s="67"/>
      <c r="CK201" s="67"/>
      <c r="CL201" s="67"/>
      <c r="CM201" s="67"/>
      <c r="CN201" s="67"/>
      <c r="CO201" s="67"/>
      <c r="CP201" s="67"/>
      <c r="CQ201" s="120"/>
      <c r="CR201" s="120"/>
      <c r="CS201" s="120"/>
      <c r="CT201" s="120"/>
      <c r="CU201" s="120"/>
      <c r="CV201" s="120"/>
      <c r="CW201" s="120"/>
      <c r="CX201" s="120"/>
      <c r="CY201" s="120"/>
      <c r="CZ201" s="120"/>
      <c r="DA201" s="120"/>
      <c r="DB201" s="120"/>
      <c r="DC201" s="120"/>
      <c r="DD201" s="120"/>
      <c r="DE201" s="120"/>
      <c r="DF201" s="120"/>
      <c r="DG201" s="120"/>
      <c r="DH201" s="120"/>
      <c r="DI201" s="120"/>
      <c r="DJ201" s="120"/>
      <c r="DK201" s="120"/>
      <c r="DL201" s="120"/>
      <c r="DM201" s="120"/>
      <c r="DN201" s="120"/>
      <c r="DO201" s="120"/>
      <c r="DP201" s="67"/>
      <c r="DQ201" s="67"/>
      <c r="DR201" s="67"/>
      <c r="DS201" s="67"/>
      <c r="DT201" s="67"/>
      <c r="DU201" s="67"/>
      <c r="DV201" s="67"/>
      <c r="DW201" s="67"/>
      <c r="DX201" s="67"/>
      <c r="DY201" s="67"/>
      <c r="DZ201" s="67"/>
      <c r="EA201" s="67"/>
      <c r="EB201" s="67"/>
      <c r="EC201" s="67"/>
      <c r="ED201" s="67"/>
      <c r="EE201" s="67"/>
      <c r="EF201" s="67"/>
      <c r="EG201" s="67"/>
      <c r="EH201" s="67"/>
      <c r="EI201" s="67"/>
      <c r="EJ201" s="67"/>
      <c r="EK201" s="67"/>
      <c r="EL201" s="67"/>
      <c r="EM201" s="67"/>
      <c r="EN201" s="67"/>
      <c r="EO201" s="67"/>
      <c r="EP201" s="67"/>
      <c r="EQ201" s="67"/>
      <c r="ER201" s="67"/>
      <c r="ES201" s="67"/>
      <c r="ET201" s="67"/>
      <c r="EU201" s="67"/>
      <c r="EV201" s="67"/>
      <c r="EW201" s="67"/>
      <c r="EX201" s="67"/>
      <c r="EY201" s="67"/>
      <c r="EZ201" s="67"/>
      <c r="FA201" s="67"/>
      <c r="FB201" s="67"/>
      <c r="FC201" s="67"/>
      <c r="FD201" s="67"/>
      <c r="FE201" s="67"/>
      <c r="FF201" s="67"/>
      <c r="FG201" s="67"/>
      <c r="FH201" s="67"/>
      <c r="FI201" s="67"/>
      <c r="FJ201" s="67"/>
      <c r="FK201" s="67"/>
      <c r="FL201" s="67"/>
      <c r="FM201" s="67"/>
      <c r="FN201" s="67"/>
      <c r="FO201" s="67"/>
      <c r="FP201" s="67"/>
    </row>
    <row r="202" spans="43:172" s="380" customFormat="1" x14ac:dyDescent="0.2">
      <c r="AQ202" s="67"/>
      <c r="AR202" s="67"/>
      <c r="AS202" s="67"/>
      <c r="AT202" s="67"/>
      <c r="AU202" s="67"/>
      <c r="AV202" s="67"/>
      <c r="AW202" s="67"/>
      <c r="AX202" s="67"/>
      <c r="AY202" s="67"/>
      <c r="AZ202" s="67"/>
      <c r="BA202" s="67"/>
      <c r="BB202" s="220"/>
      <c r="BC202" s="220"/>
      <c r="BD202" s="220"/>
      <c r="BE202" s="220"/>
      <c r="BF202" s="220"/>
      <c r="BG202" s="67"/>
      <c r="BH202" s="67"/>
      <c r="BI202" s="67"/>
      <c r="BJ202" s="67"/>
      <c r="BK202" s="67"/>
      <c r="BL202" s="67"/>
      <c r="BM202" s="67"/>
      <c r="BN202" s="67"/>
      <c r="BO202" s="67"/>
      <c r="BP202" s="67"/>
      <c r="BQ202" s="67"/>
      <c r="BR202" s="67"/>
      <c r="BS202" s="67"/>
      <c r="BT202" s="67"/>
      <c r="BU202" s="67"/>
      <c r="BV202" s="67"/>
      <c r="BW202" s="67"/>
      <c r="BX202" s="67"/>
      <c r="BY202" s="67"/>
      <c r="BZ202" s="67"/>
      <c r="CA202" s="67"/>
      <c r="CB202" s="67"/>
      <c r="CC202" s="67"/>
      <c r="CD202" s="67"/>
      <c r="CE202" s="67"/>
      <c r="CF202" s="67"/>
      <c r="CG202" s="67"/>
      <c r="CH202" s="67"/>
      <c r="CI202" s="67"/>
      <c r="CJ202" s="67"/>
      <c r="CK202" s="67"/>
      <c r="CL202" s="67"/>
      <c r="CM202" s="67"/>
      <c r="CN202" s="67"/>
      <c r="CO202" s="67"/>
      <c r="CP202" s="67"/>
      <c r="CQ202" s="120"/>
      <c r="CR202" s="120"/>
      <c r="CS202" s="120"/>
      <c r="CT202" s="120"/>
      <c r="CU202" s="120"/>
      <c r="CV202" s="120"/>
      <c r="CW202" s="120"/>
      <c r="CX202" s="120"/>
      <c r="CY202" s="120"/>
      <c r="CZ202" s="120"/>
      <c r="DA202" s="120"/>
      <c r="DB202" s="120"/>
      <c r="DC202" s="120"/>
      <c r="DD202" s="120"/>
      <c r="DE202" s="120"/>
      <c r="DF202" s="120"/>
      <c r="DG202" s="120"/>
      <c r="DH202" s="120"/>
      <c r="DI202" s="120"/>
      <c r="DJ202" s="120"/>
      <c r="DK202" s="120"/>
      <c r="DL202" s="120"/>
      <c r="DM202" s="120"/>
      <c r="DN202" s="120"/>
      <c r="DO202" s="120"/>
      <c r="DP202" s="67"/>
      <c r="DQ202" s="67"/>
      <c r="DR202" s="67"/>
      <c r="DS202" s="67"/>
      <c r="DT202" s="67"/>
      <c r="DU202" s="67"/>
      <c r="DV202" s="67"/>
      <c r="DW202" s="67"/>
      <c r="DX202" s="67"/>
      <c r="DY202" s="67"/>
      <c r="DZ202" s="67"/>
      <c r="EA202" s="67"/>
      <c r="EB202" s="67"/>
      <c r="EC202" s="67"/>
      <c r="ED202" s="67"/>
      <c r="EE202" s="67"/>
      <c r="EF202" s="67"/>
      <c r="EG202" s="67"/>
      <c r="EH202" s="67"/>
      <c r="EI202" s="67"/>
      <c r="EJ202" s="67"/>
      <c r="EK202" s="67"/>
      <c r="EL202" s="67"/>
      <c r="EM202" s="67"/>
      <c r="EN202" s="67"/>
      <c r="EO202" s="67"/>
      <c r="EP202" s="67"/>
      <c r="EQ202" s="67"/>
      <c r="ER202" s="67"/>
      <c r="ES202" s="67"/>
      <c r="ET202" s="67"/>
      <c r="EU202" s="67"/>
      <c r="EV202" s="67"/>
      <c r="EW202" s="67"/>
      <c r="EX202" s="67"/>
      <c r="EY202" s="67"/>
      <c r="EZ202" s="67"/>
      <c r="FA202" s="67"/>
      <c r="FB202" s="67"/>
      <c r="FC202" s="67"/>
      <c r="FD202" s="67"/>
      <c r="FE202" s="67"/>
      <c r="FF202" s="67"/>
      <c r="FG202" s="67"/>
      <c r="FH202" s="67"/>
      <c r="FI202" s="67"/>
      <c r="FJ202" s="67"/>
      <c r="FK202" s="67"/>
      <c r="FL202" s="67"/>
      <c r="FM202" s="67"/>
      <c r="FN202" s="67"/>
      <c r="FO202" s="67"/>
      <c r="FP202" s="67"/>
    </row>
    <row r="203" spans="43:172" s="380" customFormat="1" x14ac:dyDescent="0.2">
      <c r="AQ203" s="67"/>
      <c r="AR203" s="67"/>
      <c r="AS203" s="67"/>
      <c r="AT203" s="67"/>
      <c r="AU203" s="67"/>
      <c r="AV203" s="67"/>
      <c r="AW203" s="67"/>
      <c r="AX203" s="67"/>
      <c r="AY203" s="67"/>
      <c r="AZ203" s="67"/>
      <c r="BA203" s="67"/>
      <c r="BB203" s="220"/>
      <c r="BC203" s="220"/>
      <c r="BD203" s="220"/>
      <c r="BE203" s="220"/>
      <c r="BF203" s="220"/>
      <c r="BG203" s="67"/>
      <c r="BH203" s="67"/>
      <c r="BI203" s="67"/>
      <c r="BJ203" s="67"/>
      <c r="BK203" s="67"/>
      <c r="BL203" s="67"/>
      <c r="BM203" s="67"/>
      <c r="BN203" s="67"/>
      <c r="BO203" s="67"/>
      <c r="BP203" s="67"/>
      <c r="BQ203" s="67"/>
      <c r="BR203" s="67"/>
      <c r="BS203" s="67"/>
      <c r="BT203" s="67"/>
      <c r="BU203" s="67"/>
      <c r="BV203" s="67"/>
      <c r="BW203" s="67"/>
      <c r="BX203" s="67"/>
      <c r="BY203" s="67"/>
      <c r="BZ203" s="67"/>
      <c r="CA203" s="67"/>
      <c r="CB203" s="67"/>
      <c r="CC203" s="67"/>
      <c r="CD203" s="67"/>
      <c r="CE203" s="67"/>
      <c r="CF203" s="67"/>
      <c r="CG203" s="67"/>
      <c r="CH203" s="67"/>
      <c r="CI203" s="67"/>
      <c r="CJ203" s="67"/>
      <c r="CK203" s="67"/>
      <c r="CL203" s="67"/>
      <c r="CM203" s="67"/>
      <c r="CN203" s="67"/>
      <c r="CO203" s="67"/>
      <c r="CP203" s="67"/>
      <c r="CQ203" s="120"/>
      <c r="CR203" s="120"/>
      <c r="CS203" s="120"/>
      <c r="CT203" s="120"/>
      <c r="CU203" s="120"/>
      <c r="CV203" s="120"/>
      <c r="CW203" s="120"/>
      <c r="CX203" s="120"/>
      <c r="CY203" s="120"/>
      <c r="CZ203" s="120"/>
      <c r="DA203" s="120"/>
      <c r="DB203" s="120"/>
      <c r="DC203" s="120"/>
      <c r="DD203" s="120"/>
      <c r="DE203" s="120"/>
      <c r="DF203" s="120"/>
      <c r="DG203" s="120"/>
      <c r="DH203" s="120"/>
      <c r="DI203" s="120"/>
      <c r="DJ203" s="120"/>
      <c r="DK203" s="120"/>
      <c r="DL203" s="120"/>
      <c r="DM203" s="120"/>
      <c r="DN203" s="120"/>
      <c r="DO203" s="120"/>
      <c r="DP203" s="67"/>
      <c r="DQ203" s="67"/>
      <c r="DR203" s="67"/>
      <c r="DS203" s="67"/>
      <c r="DT203" s="67"/>
      <c r="DU203" s="67"/>
      <c r="DV203" s="67"/>
      <c r="DW203" s="67"/>
      <c r="DX203" s="67"/>
      <c r="DY203" s="67"/>
      <c r="DZ203" s="67"/>
      <c r="EA203" s="67"/>
      <c r="EB203" s="67"/>
      <c r="EC203" s="67"/>
      <c r="ED203" s="67"/>
      <c r="EE203" s="67"/>
      <c r="EF203" s="67"/>
      <c r="EG203" s="67"/>
      <c r="EH203" s="67"/>
      <c r="EI203" s="67"/>
      <c r="EJ203" s="67"/>
      <c r="EK203" s="67"/>
      <c r="EL203" s="67"/>
      <c r="EM203" s="67"/>
      <c r="EN203" s="67"/>
      <c r="EO203" s="67"/>
      <c r="EP203" s="67"/>
      <c r="EQ203" s="67"/>
      <c r="ER203" s="67"/>
      <c r="ES203" s="67"/>
      <c r="ET203" s="67"/>
      <c r="EU203" s="67"/>
      <c r="EV203" s="67"/>
      <c r="EW203" s="67"/>
      <c r="EX203" s="67"/>
      <c r="EY203" s="67"/>
      <c r="EZ203" s="67"/>
      <c r="FA203" s="67"/>
      <c r="FB203" s="67"/>
      <c r="FC203" s="67"/>
      <c r="FD203" s="67"/>
      <c r="FE203" s="67"/>
      <c r="FF203" s="67"/>
      <c r="FG203" s="67"/>
      <c r="FH203" s="67"/>
      <c r="FI203" s="67"/>
      <c r="FJ203" s="67"/>
      <c r="FK203" s="67"/>
      <c r="FL203" s="67"/>
      <c r="FM203" s="67"/>
      <c r="FN203" s="67"/>
      <c r="FO203" s="67"/>
      <c r="FP203" s="67"/>
    </row>
    <row r="204" spans="43:172" s="380" customFormat="1" x14ac:dyDescent="0.2">
      <c r="AQ204" s="67"/>
      <c r="AR204" s="67"/>
      <c r="AS204" s="67"/>
      <c r="AT204" s="67"/>
      <c r="AU204" s="67"/>
      <c r="AV204" s="67"/>
      <c r="AW204" s="67"/>
      <c r="AX204" s="67"/>
      <c r="AY204" s="67"/>
      <c r="AZ204" s="67"/>
      <c r="BA204" s="67"/>
      <c r="BB204" s="220"/>
      <c r="BC204" s="220"/>
      <c r="BD204" s="220"/>
      <c r="BE204" s="220"/>
      <c r="BF204" s="220"/>
      <c r="BG204" s="67"/>
      <c r="BH204" s="67"/>
      <c r="BI204" s="67"/>
      <c r="BJ204" s="67"/>
      <c r="BK204" s="67"/>
      <c r="BL204" s="67"/>
      <c r="BM204" s="67"/>
      <c r="BN204" s="67"/>
      <c r="BO204" s="67"/>
      <c r="BP204" s="67"/>
      <c r="BQ204" s="67"/>
      <c r="BR204" s="67"/>
      <c r="BS204" s="67"/>
      <c r="BT204" s="67"/>
      <c r="BU204" s="67"/>
      <c r="BV204" s="67"/>
      <c r="BW204" s="67"/>
      <c r="BX204" s="67"/>
      <c r="BY204" s="67"/>
      <c r="BZ204" s="67"/>
      <c r="CA204" s="67"/>
      <c r="CB204" s="67"/>
      <c r="CC204" s="67"/>
      <c r="CD204" s="67"/>
      <c r="CE204" s="67"/>
      <c r="CF204" s="67"/>
      <c r="CG204" s="67"/>
      <c r="CH204" s="67"/>
      <c r="CI204" s="67"/>
      <c r="CJ204" s="67"/>
      <c r="CK204" s="67"/>
      <c r="CL204" s="67"/>
      <c r="CM204" s="67"/>
      <c r="CN204" s="67"/>
      <c r="CO204" s="67"/>
      <c r="CP204" s="67"/>
      <c r="CQ204" s="120"/>
      <c r="CR204" s="120"/>
      <c r="CS204" s="120"/>
      <c r="CT204" s="120"/>
      <c r="CU204" s="120"/>
      <c r="CV204" s="120"/>
      <c r="CW204" s="120"/>
      <c r="CX204" s="120"/>
      <c r="CY204" s="120"/>
      <c r="CZ204" s="120"/>
      <c r="DA204" s="120"/>
      <c r="DB204" s="120"/>
      <c r="DC204" s="120"/>
      <c r="DD204" s="120"/>
      <c r="DE204" s="120"/>
      <c r="DF204" s="120"/>
      <c r="DG204" s="120"/>
      <c r="DH204" s="120"/>
      <c r="DI204" s="120"/>
      <c r="DJ204" s="120"/>
      <c r="DK204" s="120"/>
      <c r="DL204" s="120"/>
      <c r="DM204" s="120"/>
      <c r="DN204" s="120"/>
      <c r="DO204" s="120"/>
      <c r="DP204" s="67"/>
      <c r="DQ204" s="67"/>
      <c r="DR204" s="67"/>
      <c r="DS204" s="67"/>
      <c r="DT204" s="67"/>
      <c r="DU204" s="67"/>
      <c r="DV204" s="67"/>
      <c r="DW204" s="67"/>
      <c r="DX204" s="67"/>
      <c r="DY204" s="67"/>
      <c r="DZ204" s="67"/>
      <c r="EA204" s="67"/>
      <c r="EB204" s="67"/>
      <c r="EC204" s="67"/>
      <c r="ED204" s="67"/>
      <c r="EE204" s="67"/>
      <c r="EF204" s="67"/>
      <c r="EG204" s="67"/>
      <c r="EH204" s="67"/>
      <c r="EI204" s="67"/>
      <c r="EJ204" s="67"/>
      <c r="EK204" s="67"/>
      <c r="EL204" s="67"/>
      <c r="EM204" s="67"/>
      <c r="EN204" s="67"/>
      <c r="EO204" s="67"/>
      <c r="EP204" s="67"/>
      <c r="EQ204" s="67"/>
      <c r="ER204" s="67"/>
      <c r="ES204" s="67"/>
      <c r="ET204" s="67"/>
      <c r="EU204" s="67"/>
      <c r="EV204" s="67"/>
      <c r="EW204" s="67"/>
      <c r="EX204" s="67"/>
      <c r="EY204" s="67"/>
      <c r="EZ204" s="67"/>
      <c r="FA204" s="67"/>
      <c r="FB204" s="67"/>
      <c r="FC204" s="67"/>
      <c r="FD204" s="67"/>
      <c r="FE204" s="67"/>
      <c r="FF204" s="67"/>
      <c r="FG204" s="67"/>
      <c r="FH204" s="67"/>
      <c r="FI204" s="67"/>
      <c r="FJ204" s="67"/>
      <c r="FK204" s="67"/>
      <c r="FL204" s="67"/>
      <c r="FM204" s="67"/>
      <c r="FN204" s="67"/>
      <c r="FO204" s="67"/>
      <c r="FP204" s="67"/>
    </row>
    <row r="205" spans="43:172" s="380" customFormat="1" x14ac:dyDescent="0.2">
      <c r="AQ205" s="67"/>
      <c r="AR205" s="67"/>
      <c r="AS205" s="67"/>
      <c r="AT205" s="67"/>
      <c r="AU205" s="67"/>
      <c r="AV205" s="67"/>
      <c r="AW205" s="67"/>
      <c r="AX205" s="67"/>
      <c r="AY205" s="67"/>
      <c r="AZ205" s="67"/>
      <c r="BA205" s="67"/>
      <c r="BB205" s="220"/>
      <c r="BC205" s="220"/>
      <c r="BD205" s="220"/>
      <c r="BE205" s="220"/>
      <c r="BF205" s="220"/>
      <c r="BG205" s="67"/>
      <c r="BH205" s="67"/>
      <c r="BI205" s="67"/>
      <c r="BJ205" s="67"/>
      <c r="BK205" s="67"/>
      <c r="BL205" s="67"/>
      <c r="BM205" s="67"/>
      <c r="BN205" s="67"/>
      <c r="BO205" s="67"/>
      <c r="BP205" s="67"/>
      <c r="BQ205" s="67"/>
      <c r="BR205" s="67"/>
      <c r="BS205" s="67"/>
      <c r="BT205" s="67"/>
      <c r="BU205" s="67"/>
      <c r="BV205" s="67"/>
      <c r="BW205" s="67"/>
      <c r="BX205" s="67"/>
      <c r="BY205" s="67"/>
      <c r="BZ205" s="67"/>
      <c r="CA205" s="67"/>
      <c r="CB205" s="67"/>
      <c r="CC205" s="67"/>
      <c r="CD205" s="67"/>
      <c r="CE205" s="67"/>
      <c r="CF205" s="67"/>
      <c r="CG205" s="67"/>
      <c r="CH205" s="67"/>
      <c r="CI205" s="67"/>
      <c r="CJ205" s="67"/>
      <c r="CK205" s="67"/>
      <c r="CL205" s="67"/>
      <c r="CM205" s="67"/>
      <c r="CN205" s="67"/>
      <c r="CO205" s="67"/>
      <c r="CP205" s="67"/>
      <c r="CQ205" s="120"/>
      <c r="CR205" s="120"/>
      <c r="CS205" s="120"/>
      <c r="CT205" s="120"/>
      <c r="CU205" s="120"/>
      <c r="CV205" s="120"/>
      <c r="CW205" s="120"/>
      <c r="CX205" s="120"/>
      <c r="CY205" s="120"/>
      <c r="CZ205" s="120"/>
      <c r="DA205" s="120"/>
      <c r="DB205" s="120"/>
      <c r="DC205" s="120"/>
      <c r="DD205" s="120"/>
      <c r="DE205" s="120"/>
      <c r="DF205" s="120"/>
      <c r="DG205" s="120"/>
      <c r="DH205" s="120"/>
      <c r="DI205" s="120"/>
      <c r="DJ205" s="120"/>
      <c r="DK205" s="120"/>
      <c r="DL205" s="120"/>
      <c r="DM205" s="120"/>
      <c r="DN205" s="120"/>
      <c r="DO205" s="120"/>
      <c r="DP205" s="67"/>
      <c r="DQ205" s="67"/>
      <c r="DR205" s="67"/>
      <c r="DS205" s="67"/>
      <c r="DT205" s="67"/>
      <c r="DU205" s="67"/>
      <c r="DV205" s="67"/>
      <c r="DW205" s="67"/>
      <c r="DX205" s="67"/>
      <c r="DY205" s="67"/>
      <c r="DZ205" s="67"/>
      <c r="EA205" s="67"/>
      <c r="EB205" s="67"/>
      <c r="EC205" s="67"/>
      <c r="ED205" s="67"/>
      <c r="EE205" s="67"/>
      <c r="EF205" s="67"/>
      <c r="EG205" s="67"/>
      <c r="EH205" s="67"/>
      <c r="EI205" s="67"/>
      <c r="EJ205" s="67"/>
      <c r="EK205" s="67"/>
      <c r="EL205" s="67"/>
      <c r="EM205" s="67"/>
      <c r="EN205" s="67"/>
      <c r="EO205" s="67"/>
      <c r="EP205" s="67"/>
      <c r="EQ205" s="67"/>
      <c r="ER205" s="67"/>
      <c r="ES205" s="67"/>
      <c r="ET205" s="67"/>
      <c r="EU205" s="67"/>
      <c r="EV205" s="67"/>
      <c r="EW205" s="67"/>
      <c r="EX205" s="67"/>
      <c r="EY205" s="67"/>
      <c r="EZ205" s="67"/>
      <c r="FA205" s="67"/>
      <c r="FB205" s="67"/>
      <c r="FC205" s="67"/>
      <c r="FD205" s="67"/>
      <c r="FE205" s="67"/>
      <c r="FF205" s="67"/>
      <c r="FG205" s="67"/>
      <c r="FH205" s="67"/>
      <c r="FI205" s="67"/>
      <c r="FJ205" s="67"/>
      <c r="FK205" s="67"/>
      <c r="FL205" s="67"/>
      <c r="FM205" s="67"/>
      <c r="FN205" s="67"/>
      <c r="FO205" s="67"/>
      <c r="FP205" s="67"/>
    </row>
    <row r="206" spans="43:172" s="380" customFormat="1" x14ac:dyDescent="0.2">
      <c r="AQ206" s="67"/>
      <c r="AR206" s="67"/>
      <c r="AS206" s="67"/>
      <c r="AT206" s="67"/>
      <c r="AU206" s="67"/>
      <c r="AV206" s="67"/>
      <c r="AW206" s="67"/>
      <c r="AX206" s="67"/>
      <c r="AY206" s="67"/>
      <c r="AZ206" s="67"/>
      <c r="BA206" s="67"/>
      <c r="BB206" s="220"/>
      <c r="BC206" s="220"/>
      <c r="BD206" s="220"/>
      <c r="BE206" s="220"/>
      <c r="BF206" s="220"/>
      <c r="BG206" s="67"/>
      <c r="BH206" s="67"/>
      <c r="BI206" s="67"/>
      <c r="BJ206" s="67"/>
      <c r="BK206" s="67"/>
      <c r="BL206" s="67"/>
      <c r="BM206" s="67"/>
      <c r="BN206" s="67"/>
      <c r="BO206" s="67"/>
      <c r="BP206" s="67"/>
      <c r="BQ206" s="67"/>
      <c r="BR206" s="67"/>
      <c r="BS206" s="67"/>
      <c r="BT206" s="67"/>
      <c r="BU206" s="67"/>
      <c r="BV206" s="67"/>
      <c r="BW206" s="67"/>
      <c r="BX206" s="67"/>
      <c r="BY206" s="67"/>
      <c r="BZ206" s="67"/>
      <c r="CA206" s="67"/>
      <c r="CB206" s="67"/>
      <c r="CC206" s="67"/>
      <c r="CD206" s="67"/>
      <c r="CE206" s="67"/>
      <c r="CF206" s="67"/>
      <c r="CG206" s="67"/>
      <c r="CH206" s="67"/>
      <c r="CI206" s="67"/>
      <c r="CJ206" s="67"/>
      <c r="CK206" s="67"/>
      <c r="CL206" s="67"/>
      <c r="CM206" s="67"/>
      <c r="CN206" s="67"/>
      <c r="CO206" s="67"/>
      <c r="CP206" s="67"/>
      <c r="CQ206" s="120"/>
      <c r="CR206" s="120"/>
      <c r="CS206" s="120"/>
      <c r="CT206" s="120"/>
      <c r="CU206" s="120"/>
      <c r="CV206" s="120"/>
      <c r="CW206" s="120"/>
      <c r="CX206" s="120"/>
      <c r="CY206" s="120"/>
      <c r="CZ206" s="120"/>
      <c r="DA206" s="120"/>
      <c r="DB206" s="120"/>
      <c r="DC206" s="120"/>
      <c r="DD206" s="120"/>
      <c r="DE206" s="120"/>
      <c r="DF206" s="120"/>
      <c r="DG206" s="120"/>
      <c r="DH206" s="120"/>
      <c r="DI206" s="120"/>
      <c r="DJ206" s="120"/>
      <c r="DK206" s="120"/>
      <c r="DL206" s="120"/>
      <c r="DM206" s="120"/>
      <c r="DN206" s="120"/>
      <c r="DO206" s="120"/>
      <c r="DP206" s="67"/>
      <c r="DQ206" s="67"/>
      <c r="DR206" s="67"/>
      <c r="DS206" s="67"/>
      <c r="DT206" s="67"/>
      <c r="DU206" s="67"/>
      <c r="DV206" s="67"/>
      <c r="DW206" s="67"/>
      <c r="DX206" s="67"/>
      <c r="DY206" s="67"/>
      <c r="DZ206" s="67"/>
      <c r="EA206" s="67"/>
      <c r="EB206" s="67"/>
      <c r="EC206" s="67"/>
      <c r="ED206" s="67"/>
      <c r="EE206" s="67"/>
      <c r="EF206" s="67"/>
      <c r="EG206" s="67"/>
      <c r="EH206" s="67"/>
      <c r="EI206" s="67"/>
      <c r="EJ206" s="67"/>
      <c r="EK206" s="67"/>
      <c r="EL206" s="67"/>
      <c r="EM206" s="67"/>
      <c r="EN206" s="67"/>
      <c r="EO206" s="67"/>
      <c r="EP206" s="67"/>
      <c r="EQ206" s="67"/>
      <c r="ER206" s="67"/>
      <c r="ES206" s="67"/>
      <c r="ET206" s="67"/>
      <c r="EU206" s="67"/>
      <c r="EV206" s="67"/>
      <c r="EW206" s="67"/>
      <c r="EX206" s="67"/>
      <c r="EY206" s="67"/>
      <c r="EZ206" s="67"/>
      <c r="FA206" s="67"/>
      <c r="FB206" s="67"/>
      <c r="FC206" s="67"/>
      <c r="FD206" s="67"/>
      <c r="FE206" s="67"/>
      <c r="FF206" s="67"/>
      <c r="FG206" s="67"/>
      <c r="FH206" s="67"/>
      <c r="FI206" s="67"/>
      <c r="FJ206" s="67"/>
      <c r="FK206" s="67"/>
      <c r="FL206" s="67"/>
      <c r="FM206" s="67"/>
      <c r="FN206" s="67"/>
      <c r="FO206" s="67"/>
      <c r="FP206" s="67"/>
    </row>
    <row r="207" spans="43:172" s="380" customFormat="1" x14ac:dyDescent="0.2">
      <c r="AQ207" s="67"/>
      <c r="AR207" s="67"/>
      <c r="AS207" s="67"/>
      <c r="AT207" s="67"/>
      <c r="AU207" s="67"/>
      <c r="AV207" s="67"/>
      <c r="AW207" s="67"/>
      <c r="AX207" s="67"/>
      <c r="AY207" s="67"/>
      <c r="AZ207" s="67"/>
      <c r="BA207" s="67"/>
      <c r="BB207" s="220"/>
      <c r="BC207" s="220"/>
      <c r="BD207" s="220"/>
      <c r="BE207" s="220"/>
      <c r="BF207" s="220"/>
      <c r="BG207" s="67"/>
      <c r="BH207" s="67"/>
      <c r="BI207" s="67"/>
      <c r="BJ207" s="67"/>
      <c r="BK207" s="67"/>
      <c r="BL207" s="67"/>
      <c r="BM207" s="67"/>
      <c r="BN207" s="67"/>
      <c r="BO207" s="67"/>
      <c r="BP207" s="67"/>
      <c r="BQ207" s="67"/>
      <c r="BR207" s="67"/>
      <c r="BS207" s="67"/>
      <c r="BT207" s="67"/>
      <c r="BU207" s="67"/>
      <c r="BV207" s="67"/>
      <c r="BW207" s="67"/>
      <c r="BX207" s="67"/>
      <c r="BY207" s="67"/>
      <c r="BZ207" s="67"/>
      <c r="CA207" s="67"/>
      <c r="CB207" s="67"/>
      <c r="CC207" s="67"/>
      <c r="CD207" s="67"/>
      <c r="CE207" s="67"/>
      <c r="CF207" s="67"/>
      <c r="CG207" s="67"/>
      <c r="CH207" s="67"/>
      <c r="CI207" s="67"/>
      <c r="CJ207" s="67"/>
      <c r="CK207" s="67"/>
      <c r="CL207" s="67"/>
      <c r="CM207" s="67"/>
      <c r="CN207" s="67"/>
      <c r="CO207" s="67"/>
      <c r="CP207" s="67"/>
      <c r="CQ207" s="120"/>
      <c r="CR207" s="120"/>
      <c r="CS207" s="120"/>
      <c r="CT207" s="120"/>
      <c r="CU207" s="120"/>
      <c r="CV207" s="120"/>
      <c r="CW207" s="120"/>
      <c r="CX207" s="120"/>
      <c r="CY207" s="120"/>
      <c r="CZ207" s="120"/>
      <c r="DA207" s="120"/>
      <c r="DB207" s="120"/>
      <c r="DC207" s="120"/>
      <c r="DD207" s="120"/>
      <c r="DE207" s="120"/>
      <c r="DF207" s="120"/>
      <c r="DG207" s="120"/>
      <c r="DH207" s="120"/>
      <c r="DI207" s="120"/>
      <c r="DJ207" s="120"/>
      <c r="DK207" s="120"/>
      <c r="DL207" s="120"/>
      <c r="DM207" s="120"/>
      <c r="DN207" s="120"/>
      <c r="DO207" s="120"/>
      <c r="DP207" s="67"/>
      <c r="DQ207" s="67"/>
      <c r="DR207" s="67"/>
      <c r="DS207" s="67"/>
      <c r="DT207" s="67"/>
      <c r="DU207" s="67"/>
      <c r="DV207" s="67"/>
      <c r="DW207" s="67"/>
      <c r="DX207" s="67"/>
      <c r="DY207" s="67"/>
      <c r="DZ207" s="67"/>
      <c r="EA207" s="67"/>
      <c r="EB207" s="67"/>
      <c r="EC207" s="67"/>
      <c r="ED207" s="67"/>
      <c r="EE207" s="67"/>
      <c r="EF207" s="67"/>
      <c r="EG207" s="67"/>
      <c r="EH207" s="67"/>
      <c r="EI207" s="67"/>
      <c r="EJ207" s="67"/>
      <c r="EK207" s="67"/>
      <c r="EL207" s="67"/>
      <c r="EM207" s="67"/>
      <c r="EN207" s="67"/>
      <c r="EO207" s="67"/>
      <c r="EP207" s="67"/>
      <c r="EQ207" s="67"/>
      <c r="ER207" s="67"/>
      <c r="ES207" s="67"/>
      <c r="ET207" s="67"/>
      <c r="EU207" s="67"/>
      <c r="EV207" s="67"/>
      <c r="EW207" s="67"/>
      <c r="EX207" s="67"/>
      <c r="EY207" s="67"/>
      <c r="EZ207" s="67"/>
      <c r="FA207" s="67"/>
      <c r="FB207" s="67"/>
      <c r="FC207" s="67"/>
      <c r="FD207" s="67"/>
      <c r="FE207" s="67"/>
      <c r="FF207" s="67"/>
      <c r="FG207" s="67"/>
      <c r="FH207" s="67"/>
      <c r="FI207" s="67"/>
      <c r="FJ207" s="67"/>
      <c r="FK207" s="67"/>
      <c r="FL207" s="67"/>
      <c r="FM207" s="67"/>
      <c r="FN207" s="67"/>
      <c r="FO207" s="67"/>
      <c r="FP207" s="67"/>
    </row>
    <row r="208" spans="43:172" s="380" customFormat="1" x14ac:dyDescent="0.2">
      <c r="AQ208" s="67"/>
      <c r="AR208" s="67"/>
      <c r="AS208" s="67"/>
      <c r="AT208" s="67"/>
      <c r="AU208" s="67"/>
      <c r="AV208" s="67"/>
      <c r="AW208" s="67"/>
      <c r="AX208" s="67"/>
      <c r="AY208" s="67"/>
      <c r="AZ208" s="67"/>
      <c r="BA208" s="67"/>
      <c r="BB208" s="220"/>
      <c r="BC208" s="220"/>
      <c r="BD208" s="220"/>
      <c r="BE208" s="220"/>
      <c r="BF208" s="220"/>
      <c r="BG208" s="67"/>
      <c r="BH208" s="67"/>
      <c r="BI208" s="67"/>
      <c r="BJ208" s="67"/>
      <c r="BK208" s="67"/>
      <c r="BL208" s="67"/>
      <c r="BM208" s="67"/>
      <c r="BN208" s="67"/>
      <c r="BO208" s="67"/>
      <c r="BP208" s="67"/>
      <c r="BQ208" s="67"/>
      <c r="BR208" s="67"/>
      <c r="BS208" s="67"/>
      <c r="BT208" s="67"/>
      <c r="BU208" s="67"/>
      <c r="BV208" s="67"/>
      <c r="BW208" s="67"/>
      <c r="BX208" s="67"/>
      <c r="BY208" s="67"/>
      <c r="BZ208" s="67"/>
      <c r="CA208" s="67"/>
      <c r="CB208" s="67"/>
      <c r="CC208" s="67"/>
      <c r="CD208" s="67"/>
      <c r="CE208" s="67"/>
      <c r="CF208" s="67"/>
      <c r="CG208" s="67"/>
      <c r="CH208" s="67"/>
      <c r="CI208" s="67"/>
      <c r="CJ208" s="67"/>
      <c r="CK208" s="67"/>
      <c r="CL208" s="67"/>
      <c r="CM208" s="67"/>
      <c r="CN208" s="67"/>
      <c r="CO208" s="67"/>
      <c r="CP208" s="67"/>
      <c r="CQ208" s="120"/>
      <c r="CR208" s="120"/>
      <c r="CS208" s="120"/>
      <c r="CT208" s="120"/>
      <c r="CU208" s="120"/>
      <c r="CV208" s="120"/>
      <c r="CW208" s="120"/>
      <c r="CX208" s="120"/>
      <c r="CY208" s="120"/>
      <c r="CZ208" s="120"/>
      <c r="DA208" s="120"/>
      <c r="DB208" s="120"/>
      <c r="DC208" s="120"/>
      <c r="DD208" s="120"/>
      <c r="DE208" s="120"/>
      <c r="DF208" s="120"/>
      <c r="DG208" s="120"/>
      <c r="DH208" s="120"/>
      <c r="DI208" s="120"/>
      <c r="DJ208" s="120"/>
      <c r="DK208" s="120"/>
      <c r="DL208" s="120"/>
      <c r="DM208" s="120"/>
      <c r="DN208" s="120"/>
      <c r="DO208" s="120"/>
      <c r="DP208" s="67"/>
      <c r="DQ208" s="67"/>
      <c r="DR208" s="67"/>
      <c r="DS208" s="67"/>
      <c r="DT208" s="67"/>
      <c r="DU208" s="67"/>
      <c r="DV208" s="67"/>
      <c r="DW208" s="67"/>
      <c r="DX208" s="67"/>
      <c r="DY208" s="67"/>
      <c r="DZ208" s="67"/>
      <c r="EA208" s="67"/>
      <c r="EB208" s="67"/>
      <c r="EC208" s="67"/>
      <c r="ED208" s="67"/>
      <c r="EE208" s="67"/>
      <c r="EF208" s="67"/>
      <c r="EG208" s="67"/>
      <c r="EH208" s="67"/>
      <c r="EI208" s="67"/>
      <c r="EJ208" s="67"/>
      <c r="EK208" s="67"/>
      <c r="EL208" s="67"/>
      <c r="EM208" s="67"/>
      <c r="EN208" s="67"/>
      <c r="EO208" s="67"/>
      <c r="EP208" s="67"/>
      <c r="EQ208" s="67"/>
      <c r="ER208" s="67"/>
      <c r="ES208" s="67"/>
      <c r="ET208" s="67"/>
      <c r="EU208" s="67"/>
      <c r="EV208" s="67"/>
      <c r="EW208" s="67"/>
      <c r="EX208" s="67"/>
      <c r="EY208" s="67"/>
      <c r="EZ208" s="67"/>
      <c r="FA208" s="67"/>
      <c r="FB208" s="67"/>
      <c r="FC208" s="67"/>
      <c r="FD208" s="67"/>
      <c r="FE208" s="67"/>
      <c r="FF208" s="67"/>
      <c r="FG208" s="67"/>
      <c r="FH208" s="67"/>
      <c r="FI208" s="67"/>
      <c r="FJ208" s="67"/>
      <c r="FK208" s="67"/>
      <c r="FL208" s="67"/>
      <c r="FM208" s="67"/>
      <c r="FN208" s="67"/>
      <c r="FO208" s="67"/>
      <c r="FP208" s="67"/>
    </row>
    <row r="209" spans="43:172" s="380" customFormat="1" x14ac:dyDescent="0.2">
      <c r="AQ209" s="67"/>
      <c r="AR209" s="67"/>
      <c r="AS209" s="67"/>
      <c r="AT209" s="67"/>
      <c r="AU209" s="67"/>
      <c r="AV209" s="67"/>
      <c r="AW209" s="67"/>
      <c r="AX209" s="67"/>
      <c r="AY209" s="67"/>
      <c r="AZ209" s="67"/>
      <c r="BA209" s="67"/>
      <c r="BB209" s="220"/>
      <c r="BC209" s="220"/>
      <c r="BD209" s="220"/>
      <c r="BE209" s="220"/>
      <c r="BF209" s="220"/>
      <c r="BG209" s="67"/>
      <c r="BH209" s="67"/>
      <c r="BI209" s="67"/>
      <c r="BJ209" s="67"/>
      <c r="BK209" s="67"/>
      <c r="BL209" s="67"/>
      <c r="BM209" s="67"/>
      <c r="BN209" s="67"/>
      <c r="BO209" s="67"/>
      <c r="BP209" s="67"/>
      <c r="BQ209" s="67"/>
      <c r="BR209" s="67"/>
      <c r="BS209" s="67"/>
      <c r="BT209" s="67"/>
      <c r="BU209" s="67"/>
      <c r="BV209" s="67"/>
      <c r="BW209" s="67"/>
      <c r="BX209" s="67"/>
      <c r="BY209" s="67"/>
      <c r="BZ209" s="67"/>
      <c r="CA209" s="67"/>
      <c r="CB209" s="67"/>
      <c r="CC209" s="67"/>
      <c r="CD209" s="67"/>
      <c r="CE209" s="67"/>
      <c r="CF209" s="67"/>
      <c r="CG209" s="67"/>
      <c r="CH209" s="67"/>
      <c r="CI209" s="67"/>
      <c r="CJ209" s="67"/>
      <c r="CK209" s="67"/>
      <c r="CL209" s="67"/>
      <c r="CM209" s="67"/>
      <c r="CN209" s="67"/>
      <c r="CO209" s="67"/>
      <c r="CP209" s="67"/>
      <c r="CQ209" s="120"/>
      <c r="CR209" s="120"/>
      <c r="CS209" s="120"/>
      <c r="CT209" s="120"/>
      <c r="CU209" s="120"/>
      <c r="CV209" s="120"/>
      <c r="CW209" s="120"/>
      <c r="CX209" s="120"/>
      <c r="CY209" s="120"/>
      <c r="CZ209" s="120"/>
      <c r="DA209" s="120"/>
      <c r="DB209" s="120"/>
      <c r="DC209" s="120"/>
      <c r="DD209" s="120"/>
      <c r="DE209" s="120"/>
      <c r="DF209" s="120"/>
      <c r="DG209" s="120"/>
      <c r="DH209" s="120"/>
      <c r="DI209" s="120"/>
      <c r="DJ209" s="120"/>
      <c r="DK209" s="120"/>
      <c r="DL209" s="120"/>
      <c r="DM209" s="120"/>
      <c r="DN209" s="120"/>
      <c r="DO209" s="120"/>
      <c r="DP209" s="67"/>
      <c r="DQ209" s="67"/>
      <c r="DR209" s="67"/>
      <c r="DS209" s="67"/>
      <c r="DT209" s="67"/>
      <c r="DU209" s="67"/>
      <c r="DV209" s="67"/>
      <c r="DW209" s="67"/>
      <c r="DX209" s="67"/>
      <c r="DY209" s="67"/>
      <c r="DZ209" s="67"/>
      <c r="EA209" s="67"/>
      <c r="EB209" s="67"/>
      <c r="EC209" s="67"/>
      <c r="ED209" s="67"/>
      <c r="EE209" s="67"/>
      <c r="EF209" s="67"/>
      <c r="EG209" s="67"/>
      <c r="EH209" s="67"/>
      <c r="EI209" s="67"/>
      <c r="EJ209" s="67"/>
      <c r="EK209" s="67"/>
      <c r="EL209" s="67"/>
      <c r="EM209" s="67"/>
      <c r="EN209" s="67"/>
      <c r="EO209" s="67"/>
      <c r="EP209" s="67"/>
      <c r="EQ209" s="67"/>
      <c r="ER209" s="67"/>
      <c r="ES209" s="67"/>
      <c r="ET209" s="67"/>
      <c r="EU209" s="67"/>
      <c r="EV209" s="67"/>
      <c r="EW209" s="67"/>
      <c r="EX209" s="67"/>
      <c r="EY209" s="67"/>
      <c r="EZ209" s="67"/>
      <c r="FA209" s="67"/>
      <c r="FB209" s="67"/>
      <c r="FC209" s="67"/>
      <c r="FD209" s="67"/>
      <c r="FE209" s="67"/>
      <c r="FF209" s="67"/>
      <c r="FG209" s="67"/>
      <c r="FH209" s="67"/>
      <c r="FI209" s="67"/>
      <c r="FJ209" s="67"/>
      <c r="FK209" s="67"/>
      <c r="FL209" s="67"/>
      <c r="FM209" s="67"/>
      <c r="FN209" s="67"/>
      <c r="FO209" s="67"/>
      <c r="FP209" s="67"/>
    </row>
    <row r="210" spans="43:172" s="380" customFormat="1" x14ac:dyDescent="0.2">
      <c r="AQ210" s="67"/>
      <c r="AR210" s="67"/>
      <c r="AS210" s="67"/>
      <c r="AT210" s="67"/>
      <c r="AU210" s="67"/>
      <c r="AV210" s="67"/>
      <c r="AW210" s="67"/>
      <c r="AX210" s="67"/>
      <c r="AY210" s="67"/>
      <c r="AZ210" s="67"/>
      <c r="BA210" s="67"/>
      <c r="BB210" s="220"/>
      <c r="BC210" s="220"/>
      <c r="BD210" s="220"/>
      <c r="BE210" s="220"/>
      <c r="BF210" s="220"/>
      <c r="BG210" s="67"/>
      <c r="BH210" s="67"/>
      <c r="BI210" s="67"/>
      <c r="BJ210" s="67"/>
      <c r="BK210" s="67"/>
      <c r="BL210" s="67"/>
      <c r="BM210" s="67"/>
      <c r="BN210" s="67"/>
      <c r="BO210" s="67"/>
      <c r="BP210" s="67"/>
      <c r="BQ210" s="67"/>
      <c r="BR210" s="67"/>
      <c r="BS210" s="67"/>
      <c r="BT210" s="67"/>
      <c r="BU210" s="67"/>
      <c r="BV210" s="67"/>
      <c r="BW210" s="67"/>
      <c r="BX210" s="67"/>
      <c r="BY210" s="67"/>
      <c r="BZ210" s="67"/>
      <c r="CA210" s="67"/>
      <c r="CB210" s="67"/>
      <c r="CC210" s="67"/>
      <c r="CD210" s="67"/>
      <c r="CE210" s="67"/>
      <c r="CF210" s="67"/>
      <c r="CG210" s="67"/>
      <c r="CH210" s="67"/>
      <c r="CI210" s="67"/>
      <c r="CJ210" s="67"/>
      <c r="CK210" s="67"/>
      <c r="CL210" s="67"/>
      <c r="CM210" s="67"/>
      <c r="CN210" s="67"/>
      <c r="CO210" s="67"/>
      <c r="CP210" s="67"/>
      <c r="CQ210" s="120"/>
      <c r="CR210" s="120"/>
      <c r="CS210" s="120"/>
      <c r="CT210" s="120"/>
      <c r="CU210" s="120"/>
      <c r="CV210" s="120"/>
      <c r="CW210" s="120"/>
      <c r="CX210" s="120"/>
      <c r="CY210" s="120"/>
      <c r="CZ210" s="120"/>
      <c r="DA210" s="120"/>
      <c r="DB210" s="120"/>
      <c r="DC210" s="120"/>
      <c r="DD210" s="120"/>
      <c r="DE210" s="120"/>
      <c r="DF210" s="120"/>
      <c r="DG210" s="120"/>
      <c r="DH210" s="120"/>
      <c r="DI210" s="120"/>
      <c r="DJ210" s="120"/>
      <c r="DK210" s="120"/>
      <c r="DL210" s="120"/>
      <c r="DM210" s="120"/>
      <c r="DN210" s="120"/>
      <c r="DO210" s="120"/>
      <c r="DP210" s="67"/>
      <c r="DQ210" s="67"/>
      <c r="DR210" s="67"/>
      <c r="DS210" s="67"/>
      <c r="DT210" s="67"/>
      <c r="DU210" s="67"/>
      <c r="DV210" s="67"/>
      <c r="DW210" s="67"/>
      <c r="DX210" s="67"/>
      <c r="DY210" s="67"/>
      <c r="DZ210" s="67"/>
      <c r="EA210" s="67"/>
      <c r="EB210" s="67"/>
      <c r="EC210" s="67"/>
      <c r="ED210" s="67"/>
      <c r="EE210" s="67"/>
      <c r="EF210" s="67"/>
      <c r="EG210" s="67"/>
      <c r="EH210" s="67"/>
      <c r="EI210" s="67"/>
      <c r="EJ210" s="67"/>
      <c r="EK210" s="67"/>
      <c r="EL210" s="67"/>
      <c r="EM210" s="67"/>
      <c r="EN210" s="67"/>
      <c r="EO210" s="67"/>
      <c r="EP210" s="67"/>
      <c r="EQ210" s="67"/>
      <c r="ER210" s="67"/>
      <c r="ES210" s="67"/>
      <c r="ET210" s="67"/>
      <c r="EU210" s="67"/>
      <c r="EV210" s="67"/>
      <c r="EW210" s="67"/>
      <c r="EX210" s="67"/>
      <c r="EY210" s="67"/>
      <c r="EZ210" s="67"/>
      <c r="FA210" s="67"/>
      <c r="FB210" s="67"/>
      <c r="FC210" s="67"/>
      <c r="FD210" s="67"/>
      <c r="FE210" s="67"/>
      <c r="FF210" s="67"/>
      <c r="FG210" s="67"/>
      <c r="FH210" s="67"/>
      <c r="FI210" s="67"/>
      <c r="FJ210" s="67"/>
      <c r="FK210" s="67"/>
      <c r="FL210" s="67"/>
      <c r="FM210" s="67"/>
      <c r="FN210" s="67"/>
      <c r="FO210" s="67"/>
      <c r="FP210" s="67"/>
    </row>
    <row r="211" spans="43:172" s="380" customFormat="1" x14ac:dyDescent="0.2">
      <c r="AQ211" s="67"/>
      <c r="AR211" s="67"/>
      <c r="AS211" s="67"/>
      <c r="AT211" s="67"/>
      <c r="AU211" s="67"/>
      <c r="AV211" s="67"/>
      <c r="AW211" s="67"/>
      <c r="AX211" s="67"/>
      <c r="AY211" s="67"/>
      <c r="AZ211" s="67"/>
      <c r="BA211" s="67"/>
      <c r="BB211" s="220"/>
      <c r="BC211" s="220"/>
      <c r="BD211" s="220"/>
      <c r="BE211" s="220"/>
      <c r="BF211" s="220"/>
      <c r="BG211" s="67"/>
      <c r="BH211" s="67"/>
      <c r="BI211" s="67"/>
      <c r="BJ211" s="67"/>
      <c r="BK211" s="67"/>
      <c r="BL211" s="67"/>
      <c r="BM211" s="67"/>
      <c r="BN211" s="67"/>
      <c r="BO211" s="67"/>
      <c r="BP211" s="67"/>
      <c r="BQ211" s="67"/>
      <c r="BR211" s="67"/>
      <c r="BS211" s="67"/>
      <c r="BT211" s="67"/>
      <c r="BU211" s="67"/>
      <c r="BV211" s="67"/>
      <c r="BW211" s="67"/>
      <c r="BX211" s="67"/>
      <c r="BY211" s="67"/>
      <c r="BZ211" s="67"/>
      <c r="CA211" s="67"/>
      <c r="CB211" s="67"/>
      <c r="CC211" s="67"/>
      <c r="CD211" s="67"/>
      <c r="CE211" s="67"/>
      <c r="CF211" s="67"/>
      <c r="CG211" s="67"/>
      <c r="CH211" s="67"/>
      <c r="CI211" s="67"/>
      <c r="CJ211" s="67"/>
      <c r="CK211" s="67"/>
      <c r="CL211" s="67"/>
      <c r="CM211" s="67"/>
      <c r="CN211" s="67"/>
      <c r="CO211" s="67"/>
      <c r="CP211" s="67"/>
      <c r="CQ211" s="120"/>
      <c r="CR211" s="120"/>
      <c r="CS211" s="120"/>
      <c r="CT211" s="120"/>
      <c r="CU211" s="120"/>
      <c r="CV211" s="120"/>
      <c r="CW211" s="120"/>
      <c r="CX211" s="120"/>
      <c r="CY211" s="120"/>
      <c r="CZ211" s="120"/>
      <c r="DA211" s="120"/>
      <c r="DB211" s="120"/>
      <c r="DC211" s="120"/>
      <c r="DD211" s="120"/>
      <c r="DE211" s="120"/>
      <c r="DF211" s="120"/>
      <c r="DG211" s="120"/>
      <c r="DH211" s="120"/>
      <c r="DI211" s="120"/>
      <c r="DJ211" s="120"/>
      <c r="DK211" s="120"/>
      <c r="DL211" s="120"/>
      <c r="DM211" s="120"/>
      <c r="DN211" s="120"/>
      <c r="DO211" s="120"/>
      <c r="DP211" s="67"/>
      <c r="DQ211" s="67"/>
      <c r="DR211" s="67"/>
      <c r="DS211" s="67"/>
      <c r="DT211" s="67"/>
      <c r="DU211" s="67"/>
      <c r="DV211" s="67"/>
      <c r="DW211" s="67"/>
      <c r="DX211" s="67"/>
      <c r="DY211" s="67"/>
      <c r="DZ211" s="67"/>
      <c r="EA211" s="67"/>
      <c r="EB211" s="67"/>
      <c r="EC211" s="67"/>
      <c r="ED211" s="67"/>
      <c r="EE211" s="67"/>
      <c r="EF211" s="67"/>
      <c r="EG211" s="67"/>
      <c r="EH211" s="67"/>
      <c r="EI211" s="67"/>
      <c r="EJ211" s="67"/>
      <c r="EK211" s="67"/>
      <c r="EL211" s="67"/>
      <c r="EM211" s="67"/>
      <c r="EN211" s="67"/>
      <c r="EO211" s="67"/>
      <c r="EP211" s="67"/>
      <c r="EQ211" s="67"/>
      <c r="ER211" s="67"/>
      <c r="ES211" s="67"/>
      <c r="ET211" s="67"/>
      <c r="EU211" s="67"/>
      <c r="EV211" s="67"/>
      <c r="EW211" s="67"/>
      <c r="EX211" s="67"/>
      <c r="EY211" s="67"/>
      <c r="EZ211" s="67"/>
      <c r="FA211" s="67"/>
      <c r="FB211" s="67"/>
      <c r="FC211" s="67"/>
      <c r="FD211" s="67"/>
      <c r="FE211" s="67"/>
      <c r="FF211" s="67"/>
      <c r="FG211" s="67"/>
      <c r="FH211" s="67"/>
      <c r="FI211" s="67"/>
      <c r="FJ211" s="67"/>
      <c r="FK211" s="67"/>
      <c r="FL211" s="67"/>
      <c r="FM211" s="67"/>
      <c r="FN211" s="67"/>
      <c r="FO211" s="67"/>
      <c r="FP211" s="67"/>
    </row>
    <row r="212" spans="43:172" s="380" customFormat="1" x14ac:dyDescent="0.2">
      <c r="AQ212" s="67"/>
      <c r="AR212" s="67"/>
      <c r="AS212" s="67"/>
      <c r="AT212" s="67"/>
      <c r="AU212" s="67"/>
      <c r="AV212" s="67"/>
      <c r="AW212" s="67"/>
      <c r="AX212" s="67"/>
      <c r="AY212" s="67"/>
      <c r="AZ212" s="67"/>
      <c r="BA212" s="67"/>
      <c r="BB212" s="220"/>
      <c r="BC212" s="220"/>
      <c r="BD212" s="220"/>
      <c r="BE212" s="220"/>
      <c r="BF212" s="220"/>
      <c r="BG212" s="67"/>
      <c r="BH212" s="67"/>
      <c r="BI212" s="67"/>
      <c r="BJ212" s="67"/>
      <c r="BK212" s="67"/>
      <c r="BL212" s="67"/>
      <c r="BM212" s="67"/>
      <c r="BN212" s="67"/>
      <c r="BO212" s="67"/>
      <c r="BP212" s="67"/>
      <c r="BQ212" s="67"/>
      <c r="BR212" s="67"/>
      <c r="BS212" s="67"/>
      <c r="BT212" s="67"/>
      <c r="BU212" s="67"/>
      <c r="BV212" s="67"/>
      <c r="BW212" s="67"/>
      <c r="BX212" s="67"/>
      <c r="BY212" s="67"/>
      <c r="BZ212" s="67"/>
      <c r="CA212" s="67"/>
      <c r="CB212" s="67"/>
      <c r="CC212" s="67"/>
      <c r="CD212" s="67"/>
      <c r="CE212" s="67"/>
      <c r="CF212" s="67"/>
      <c r="CG212" s="67"/>
      <c r="CH212" s="67"/>
      <c r="CI212" s="67"/>
      <c r="CJ212" s="67"/>
      <c r="CK212" s="67"/>
      <c r="CL212" s="67"/>
      <c r="CM212" s="67"/>
      <c r="CN212" s="67"/>
      <c r="CO212" s="67"/>
      <c r="CP212" s="67"/>
      <c r="CQ212" s="120"/>
      <c r="CR212" s="120"/>
      <c r="CS212" s="120"/>
      <c r="CT212" s="120"/>
      <c r="CU212" s="120"/>
      <c r="CV212" s="120"/>
      <c r="CW212" s="120"/>
      <c r="CX212" s="120"/>
      <c r="CY212" s="120"/>
      <c r="CZ212" s="120"/>
      <c r="DA212" s="120"/>
      <c r="DB212" s="120"/>
      <c r="DC212" s="120"/>
      <c r="DD212" s="120"/>
      <c r="DE212" s="120"/>
      <c r="DF212" s="120"/>
      <c r="DG212" s="120"/>
      <c r="DH212" s="120"/>
      <c r="DI212" s="120"/>
      <c r="DJ212" s="120"/>
      <c r="DK212" s="120"/>
      <c r="DL212" s="120"/>
      <c r="DM212" s="120"/>
      <c r="DN212" s="120"/>
      <c r="DO212" s="120"/>
      <c r="DP212" s="67"/>
      <c r="DQ212" s="67"/>
      <c r="DR212" s="67"/>
      <c r="DS212" s="67"/>
      <c r="DT212" s="67"/>
      <c r="DU212" s="67"/>
      <c r="DV212" s="67"/>
      <c r="DW212" s="67"/>
      <c r="DX212" s="67"/>
      <c r="DY212" s="67"/>
      <c r="DZ212" s="67"/>
      <c r="EA212" s="67"/>
      <c r="EB212" s="67"/>
      <c r="EC212" s="67"/>
      <c r="ED212" s="67"/>
      <c r="EE212" s="67"/>
      <c r="EF212" s="67"/>
      <c r="EG212" s="67"/>
      <c r="EH212" s="67"/>
      <c r="EI212" s="67"/>
      <c r="EJ212" s="67"/>
      <c r="EK212" s="67"/>
      <c r="EL212" s="67"/>
      <c r="EM212" s="67"/>
      <c r="EN212" s="67"/>
      <c r="EO212" s="67"/>
      <c r="EP212" s="67"/>
      <c r="EQ212" s="67"/>
      <c r="ER212" s="67"/>
      <c r="ES212" s="67"/>
      <c r="ET212" s="67"/>
      <c r="EU212" s="67"/>
      <c r="EV212" s="67"/>
      <c r="EW212" s="67"/>
      <c r="EX212" s="67"/>
      <c r="EY212" s="67"/>
      <c r="EZ212" s="67"/>
      <c r="FA212" s="67"/>
      <c r="FB212" s="67"/>
      <c r="FC212" s="67"/>
      <c r="FD212" s="67"/>
      <c r="FE212" s="67"/>
      <c r="FF212" s="67"/>
      <c r="FG212" s="67"/>
      <c r="FH212" s="67"/>
      <c r="FI212" s="67"/>
      <c r="FJ212" s="67"/>
      <c r="FK212" s="67"/>
      <c r="FL212" s="67"/>
      <c r="FM212" s="67"/>
      <c r="FN212" s="67"/>
      <c r="FO212" s="67"/>
      <c r="FP212" s="67"/>
    </row>
    <row r="213" spans="43:172" s="380" customFormat="1" x14ac:dyDescent="0.2">
      <c r="AQ213" s="67"/>
      <c r="AR213" s="67"/>
      <c r="AS213" s="67"/>
      <c r="AT213" s="67"/>
      <c r="AU213" s="67"/>
      <c r="AV213" s="67"/>
      <c r="AW213" s="67"/>
      <c r="AX213" s="67"/>
      <c r="AY213" s="67"/>
      <c r="AZ213" s="67"/>
      <c r="BA213" s="67"/>
      <c r="BB213" s="220"/>
      <c r="BC213" s="220"/>
      <c r="BD213" s="220"/>
      <c r="BE213" s="220"/>
      <c r="BF213" s="220"/>
      <c r="BG213" s="67"/>
      <c r="BH213" s="67"/>
      <c r="BI213" s="67"/>
      <c r="BJ213" s="67"/>
      <c r="BK213" s="67"/>
      <c r="BL213" s="67"/>
      <c r="BM213" s="67"/>
      <c r="BN213" s="67"/>
      <c r="BO213" s="67"/>
      <c r="BP213" s="67"/>
      <c r="BQ213" s="67"/>
      <c r="BR213" s="67"/>
      <c r="BS213" s="67"/>
      <c r="BT213" s="67"/>
      <c r="BU213" s="67"/>
      <c r="BV213" s="67"/>
      <c r="BW213" s="67"/>
      <c r="BX213" s="67"/>
      <c r="BY213" s="67"/>
      <c r="BZ213" s="67"/>
      <c r="CA213" s="67"/>
      <c r="CB213" s="67"/>
      <c r="CC213" s="67"/>
      <c r="CD213" s="67"/>
      <c r="CE213" s="67"/>
      <c r="CF213" s="67"/>
      <c r="CG213" s="67"/>
      <c r="CH213" s="67"/>
      <c r="CI213" s="67"/>
      <c r="CJ213" s="67"/>
      <c r="CK213" s="67"/>
      <c r="CL213" s="67"/>
      <c r="CM213" s="67"/>
      <c r="CN213" s="67"/>
      <c r="CO213" s="67"/>
      <c r="CP213" s="67"/>
      <c r="CQ213" s="120"/>
      <c r="CR213" s="120"/>
      <c r="CS213" s="120"/>
      <c r="CT213" s="120"/>
      <c r="CU213" s="120"/>
      <c r="CV213" s="120"/>
      <c r="CW213" s="120"/>
      <c r="CX213" s="120"/>
      <c r="CY213" s="120"/>
      <c r="CZ213" s="120"/>
      <c r="DA213" s="120"/>
      <c r="DB213" s="120"/>
      <c r="DC213" s="120"/>
      <c r="DD213" s="120"/>
      <c r="DE213" s="120"/>
      <c r="DF213" s="120"/>
      <c r="DG213" s="120"/>
      <c r="DH213" s="120"/>
      <c r="DI213" s="120"/>
      <c r="DJ213" s="120"/>
      <c r="DK213" s="120"/>
      <c r="DL213" s="120"/>
      <c r="DM213" s="120"/>
      <c r="DN213" s="120"/>
      <c r="DO213" s="120"/>
      <c r="DP213" s="67"/>
      <c r="DQ213" s="67"/>
      <c r="DR213" s="67"/>
      <c r="DS213" s="67"/>
      <c r="DT213" s="67"/>
      <c r="DU213" s="67"/>
      <c r="DV213" s="67"/>
      <c r="DW213" s="67"/>
      <c r="DX213" s="67"/>
      <c r="DY213" s="67"/>
      <c r="DZ213" s="67"/>
      <c r="EA213" s="67"/>
      <c r="EB213" s="67"/>
      <c r="EC213" s="67"/>
      <c r="ED213" s="67"/>
      <c r="EE213" s="67"/>
      <c r="EF213" s="67"/>
      <c r="EG213" s="67"/>
      <c r="EH213" s="67"/>
      <c r="EI213" s="67"/>
      <c r="EJ213" s="67"/>
      <c r="EK213" s="67"/>
      <c r="EL213" s="67"/>
      <c r="EM213" s="67"/>
      <c r="EN213" s="67"/>
      <c r="EO213" s="67"/>
      <c r="EP213" s="67"/>
      <c r="EQ213" s="67"/>
      <c r="ER213" s="67"/>
      <c r="ES213" s="67"/>
      <c r="ET213" s="67"/>
      <c r="EU213" s="67"/>
      <c r="EV213" s="67"/>
      <c r="EW213" s="67"/>
      <c r="EX213" s="67"/>
      <c r="EY213" s="67"/>
      <c r="EZ213" s="67"/>
      <c r="FA213" s="67"/>
      <c r="FB213" s="67"/>
      <c r="FC213" s="67"/>
      <c r="FD213" s="67"/>
      <c r="FE213" s="67"/>
      <c r="FF213" s="67"/>
      <c r="FG213" s="67"/>
      <c r="FH213" s="67"/>
      <c r="FI213" s="67"/>
      <c r="FJ213" s="67"/>
      <c r="FK213" s="67"/>
      <c r="FL213" s="67"/>
      <c r="FM213" s="67"/>
      <c r="FN213" s="67"/>
      <c r="FO213" s="67"/>
      <c r="FP213" s="67"/>
    </row>
    <row r="214" spans="43:172" s="380" customFormat="1" x14ac:dyDescent="0.2">
      <c r="AQ214" s="67"/>
      <c r="AR214" s="67"/>
      <c r="AS214" s="67"/>
      <c r="AT214" s="67"/>
      <c r="AU214" s="67"/>
      <c r="AV214" s="67"/>
      <c r="AW214" s="67"/>
      <c r="AX214" s="67"/>
      <c r="AY214" s="67"/>
      <c r="AZ214" s="67"/>
      <c r="BA214" s="67"/>
      <c r="BB214" s="220"/>
      <c r="BC214" s="220"/>
      <c r="BD214" s="220"/>
      <c r="BE214" s="220"/>
      <c r="BF214" s="220"/>
      <c r="BG214" s="67"/>
      <c r="BH214" s="67"/>
      <c r="BI214" s="67"/>
      <c r="BJ214" s="67"/>
      <c r="BK214" s="67"/>
      <c r="BL214" s="67"/>
      <c r="BM214" s="67"/>
      <c r="BN214" s="67"/>
      <c r="BO214" s="67"/>
      <c r="BP214" s="67"/>
      <c r="BQ214" s="67"/>
      <c r="BR214" s="67"/>
      <c r="BS214" s="67"/>
      <c r="BT214" s="67"/>
      <c r="BU214" s="67"/>
      <c r="BV214" s="67"/>
      <c r="BW214" s="67"/>
      <c r="BX214" s="67"/>
      <c r="BY214" s="67"/>
      <c r="BZ214" s="67"/>
      <c r="CA214" s="67"/>
      <c r="CB214" s="67"/>
      <c r="CC214" s="67"/>
      <c r="CD214" s="67"/>
      <c r="CE214" s="67"/>
      <c r="CF214" s="67"/>
      <c r="CG214" s="67"/>
      <c r="CH214" s="67"/>
      <c r="CI214" s="67"/>
      <c r="CJ214" s="67"/>
      <c r="CK214" s="67"/>
      <c r="CL214" s="67"/>
      <c r="CM214" s="67"/>
      <c r="CN214" s="67"/>
      <c r="CO214" s="67"/>
      <c r="CP214" s="67"/>
      <c r="CQ214" s="120"/>
      <c r="CR214" s="120"/>
      <c r="CS214" s="120"/>
      <c r="CT214" s="120"/>
      <c r="CU214" s="120"/>
      <c r="CV214" s="120"/>
      <c r="CW214" s="120"/>
      <c r="CX214" s="120"/>
      <c r="CY214" s="120"/>
      <c r="CZ214" s="120"/>
      <c r="DA214" s="120"/>
      <c r="DB214" s="120"/>
      <c r="DC214" s="120"/>
      <c r="DD214" s="120"/>
      <c r="DE214" s="120"/>
      <c r="DF214" s="120"/>
      <c r="DG214" s="120"/>
      <c r="DH214" s="120"/>
      <c r="DI214" s="120"/>
      <c r="DJ214" s="120"/>
      <c r="DK214" s="120"/>
      <c r="DL214" s="120"/>
      <c r="DM214" s="120"/>
      <c r="DN214" s="120"/>
      <c r="DO214" s="120"/>
      <c r="DP214" s="67"/>
      <c r="DQ214" s="67"/>
      <c r="DR214" s="67"/>
      <c r="DS214" s="67"/>
      <c r="DT214" s="67"/>
      <c r="DU214" s="67"/>
      <c r="DV214" s="67"/>
      <c r="DW214" s="67"/>
      <c r="DX214" s="67"/>
      <c r="DY214" s="67"/>
      <c r="DZ214" s="67"/>
      <c r="EA214" s="67"/>
      <c r="EB214" s="67"/>
      <c r="EC214" s="67"/>
      <c r="ED214" s="67"/>
      <c r="EE214" s="67"/>
      <c r="EF214" s="67"/>
      <c r="EG214" s="67"/>
      <c r="EH214" s="67"/>
      <c r="EI214" s="67"/>
      <c r="EJ214" s="67"/>
      <c r="EK214" s="67"/>
      <c r="EL214" s="67"/>
      <c r="EM214" s="67"/>
      <c r="EN214" s="67"/>
      <c r="EO214" s="67"/>
      <c r="EP214" s="67"/>
      <c r="EQ214" s="67"/>
      <c r="ER214" s="67"/>
      <c r="ES214" s="67"/>
      <c r="ET214" s="67"/>
      <c r="EU214" s="67"/>
      <c r="EV214" s="67"/>
      <c r="EW214" s="67"/>
      <c r="EX214" s="67"/>
      <c r="EY214" s="67"/>
      <c r="EZ214" s="67"/>
      <c r="FA214" s="67"/>
      <c r="FB214" s="67"/>
      <c r="FC214" s="67"/>
      <c r="FD214" s="67"/>
      <c r="FE214" s="67"/>
      <c r="FF214" s="67"/>
      <c r="FG214" s="67"/>
      <c r="FH214" s="67"/>
      <c r="FI214" s="67"/>
      <c r="FJ214" s="67"/>
      <c r="FK214" s="67"/>
      <c r="FL214" s="67"/>
      <c r="FM214" s="67"/>
      <c r="FN214" s="67"/>
      <c r="FO214" s="67"/>
      <c r="FP214" s="67"/>
    </row>
    <row r="215" spans="43:172" s="380" customFormat="1" x14ac:dyDescent="0.2">
      <c r="AQ215" s="67"/>
      <c r="AR215" s="67"/>
      <c r="AS215" s="67"/>
      <c r="AT215" s="67"/>
      <c r="AU215" s="67"/>
      <c r="AV215" s="67"/>
      <c r="AW215" s="67"/>
      <c r="AX215" s="67"/>
      <c r="AY215" s="67"/>
      <c r="AZ215" s="67"/>
      <c r="BA215" s="67"/>
      <c r="BB215" s="220"/>
      <c r="BC215" s="220"/>
      <c r="BD215" s="220"/>
      <c r="BE215" s="220"/>
      <c r="BF215" s="220"/>
      <c r="BG215" s="67"/>
      <c r="BH215" s="67"/>
      <c r="BI215" s="67"/>
      <c r="BJ215" s="67"/>
      <c r="BK215" s="67"/>
      <c r="BL215" s="67"/>
      <c r="BM215" s="67"/>
      <c r="BN215" s="67"/>
      <c r="BO215" s="67"/>
      <c r="BP215" s="67"/>
      <c r="BQ215" s="67"/>
      <c r="BR215" s="67"/>
      <c r="BS215" s="67"/>
      <c r="BT215" s="67"/>
      <c r="BU215" s="67"/>
      <c r="BV215" s="67"/>
      <c r="BW215" s="67"/>
      <c r="BX215" s="67"/>
      <c r="BY215" s="67"/>
      <c r="BZ215" s="67"/>
      <c r="CA215" s="67"/>
      <c r="CB215" s="67"/>
      <c r="CC215" s="67"/>
      <c r="CD215" s="67"/>
      <c r="CE215" s="67"/>
      <c r="CF215" s="67"/>
      <c r="CG215" s="67"/>
      <c r="CH215" s="67"/>
      <c r="CI215" s="67"/>
      <c r="CJ215" s="67"/>
      <c r="CK215" s="67"/>
      <c r="CL215" s="67"/>
      <c r="CM215" s="67"/>
      <c r="CN215" s="67"/>
      <c r="CO215" s="67"/>
      <c r="CP215" s="67"/>
      <c r="CQ215" s="120"/>
      <c r="CR215" s="120"/>
      <c r="CS215" s="120"/>
      <c r="CT215" s="120"/>
      <c r="CU215" s="120"/>
      <c r="CV215" s="120"/>
      <c r="CW215" s="120"/>
      <c r="CX215" s="120"/>
      <c r="CY215" s="120"/>
      <c r="CZ215" s="120"/>
      <c r="DA215" s="120"/>
      <c r="DB215" s="120"/>
      <c r="DC215" s="120"/>
      <c r="DD215" s="120"/>
      <c r="DE215" s="120"/>
      <c r="DF215" s="120"/>
      <c r="DG215" s="120"/>
      <c r="DH215" s="120"/>
      <c r="DI215" s="120"/>
      <c r="DJ215" s="120"/>
      <c r="DK215" s="120"/>
      <c r="DL215" s="120"/>
      <c r="DM215" s="120"/>
      <c r="DN215" s="120"/>
      <c r="DO215" s="120"/>
      <c r="DP215" s="67"/>
      <c r="DQ215" s="67"/>
      <c r="DR215" s="67"/>
      <c r="DS215" s="67"/>
      <c r="DT215" s="67"/>
      <c r="DU215" s="67"/>
      <c r="DV215" s="67"/>
      <c r="DW215" s="67"/>
      <c r="DX215" s="67"/>
      <c r="DY215" s="67"/>
      <c r="DZ215" s="67"/>
      <c r="EA215" s="67"/>
      <c r="EB215" s="67"/>
      <c r="EC215" s="67"/>
      <c r="ED215" s="67"/>
      <c r="EE215" s="67"/>
      <c r="EF215" s="67"/>
      <c r="EG215" s="67"/>
      <c r="EH215" s="67"/>
      <c r="EI215" s="67"/>
      <c r="EJ215" s="67"/>
      <c r="EK215" s="67"/>
      <c r="EL215" s="67"/>
      <c r="EM215" s="67"/>
      <c r="EN215" s="67"/>
      <c r="EO215" s="67"/>
      <c r="EP215" s="67"/>
      <c r="EQ215" s="67"/>
      <c r="ER215" s="67"/>
      <c r="ES215" s="67"/>
      <c r="ET215" s="67"/>
      <c r="EU215" s="67"/>
      <c r="EV215" s="67"/>
      <c r="EW215" s="67"/>
      <c r="EX215" s="67"/>
      <c r="EY215" s="67"/>
      <c r="EZ215" s="67"/>
      <c r="FA215" s="67"/>
      <c r="FB215" s="67"/>
      <c r="FC215" s="67"/>
      <c r="FD215" s="67"/>
      <c r="FE215" s="67"/>
      <c r="FF215" s="67"/>
      <c r="FG215" s="67"/>
      <c r="FH215" s="67"/>
      <c r="FI215" s="67"/>
      <c r="FJ215" s="67"/>
      <c r="FK215" s="67"/>
      <c r="FL215" s="67"/>
      <c r="FM215" s="67"/>
      <c r="FN215" s="67"/>
      <c r="FO215" s="67"/>
      <c r="FP215" s="67"/>
    </row>
    <row r="216" spans="43:172" s="380" customFormat="1" x14ac:dyDescent="0.2">
      <c r="AQ216" s="67"/>
      <c r="AR216" s="67"/>
      <c r="AS216" s="67"/>
      <c r="AT216" s="67"/>
      <c r="AU216" s="67"/>
      <c r="AV216" s="67"/>
      <c r="AW216" s="67"/>
      <c r="AX216" s="67"/>
      <c r="AY216" s="67"/>
      <c r="AZ216" s="67"/>
      <c r="BA216" s="67"/>
      <c r="BB216" s="220"/>
      <c r="BC216" s="220"/>
      <c r="BD216" s="220"/>
      <c r="BE216" s="220"/>
      <c r="BF216" s="220"/>
      <c r="BG216" s="67"/>
      <c r="BH216" s="67"/>
      <c r="BI216" s="67"/>
      <c r="BJ216" s="67"/>
      <c r="BK216" s="67"/>
      <c r="BL216" s="67"/>
      <c r="BM216" s="67"/>
      <c r="BN216" s="67"/>
      <c r="BO216" s="67"/>
      <c r="BP216" s="67"/>
      <c r="BQ216" s="67"/>
      <c r="BR216" s="67"/>
      <c r="BS216" s="67"/>
      <c r="BT216" s="67"/>
      <c r="BU216" s="67"/>
      <c r="BV216" s="67"/>
      <c r="BW216" s="67"/>
      <c r="BX216" s="67"/>
      <c r="BY216" s="67"/>
      <c r="BZ216" s="67"/>
      <c r="CA216" s="67"/>
      <c r="CB216" s="67"/>
      <c r="CC216" s="67"/>
      <c r="CD216" s="67"/>
      <c r="CE216" s="67"/>
      <c r="CF216" s="67"/>
      <c r="CG216" s="67"/>
      <c r="CH216" s="67"/>
      <c r="CI216" s="67"/>
      <c r="CJ216" s="67"/>
      <c r="CK216" s="67"/>
      <c r="CL216" s="67"/>
      <c r="CM216" s="67"/>
      <c r="CN216" s="67"/>
      <c r="CO216" s="67"/>
      <c r="CP216" s="67"/>
      <c r="CQ216" s="120"/>
      <c r="CR216" s="120"/>
      <c r="CS216" s="120"/>
      <c r="CT216" s="120"/>
      <c r="CU216" s="120"/>
      <c r="CV216" s="120"/>
      <c r="CW216" s="120"/>
      <c r="CX216" s="120"/>
      <c r="CY216" s="120"/>
      <c r="CZ216" s="120"/>
      <c r="DA216" s="120"/>
      <c r="DB216" s="120"/>
      <c r="DC216" s="120"/>
      <c r="DD216" s="120"/>
      <c r="DE216" s="120"/>
      <c r="DF216" s="120"/>
      <c r="DG216" s="120"/>
      <c r="DH216" s="120"/>
      <c r="DI216" s="120"/>
      <c r="DJ216" s="120"/>
      <c r="DK216" s="120"/>
      <c r="DL216" s="120"/>
      <c r="DM216" s="120"/>
      <c r="DN216" s="120"/>
      <c r="DO216" s="120"/>
      <c r="DP216" s="67"/>
      <c r="DQ216" s="67"/>
      <c r="DR216" s="67"/>
      <c r="DS216" s="67"/>
      <c r="DT216" s="67"/>
      <c r="DU216" s="67"/>
      <c r="DV216" s="67"/>
      <c r="DW216" s="67"/>
      <c r="DX216" s="67"/>
      <c r="DY216" s="67"/>
      <c r="DZ216" s="67"/>
      <c r="EA216" s="67"/>
      <c r="EB216" s="67"/>
      <c r="EC216" s="67"/>
      <c r="ED216" s="67"/>
      <c r="EE216" s="67"/>
      <c r="EF216" s="67"/>
      <c r="EG216" s="67"/>
      <c r="EH216" s="67"/>
      <c r="EI216" s="67"/>
      <c r="EJ216" s="67"/>
      <c r="EK216" s="67"/>
      <c r="EL216" s="67"/>
      <c r="EM216" s="67"/>
      <c r="EN216" s="67"/>
      <c r="EO216" s="67"/>
      <c r="EP216" s="67"/>
      <c r="EQ216" s="67"/>
      <c r="ER216" s="67"/>
      <c r="ES216" s="67"/>
      <c r="ET216" s="67"/>
      <c r="EU216" s="67"/>
      <c r="EV216" s="67"/>
      <c r="EW216" s="67"/>
      <c r="EX216" s="67"/>
      <c r="EY216" s="67"/>
      <c r="EZ216" s="67"/>
      <c r="FA216" s="67"/>
      <c r="FB216" s="67"/>
      <c r="FC216" s="67"/>
      <c r="FD216" s="67"/>
      <c r="FE216" s="67"/>
      <c r="FF216" s="67"/>
      <c r="FG216" s="67"/>
      <c r="FH216" s="67"/>
      <c r="FI216" s="67"/>
      <c r="FJ216" s="67"/>
      <c r="FK216" s="67"/>
      <c r="FL216" s="67"/>
      <c r="FM216" s="67"/>
      <c r="FN216" s="67"/>
      <c r="FO216" s="67"/>
      <c r="FP216" s="67"/>
    </row>
    <row r="217" spans="43:172" s="380" customFormat="1" x14ac:dyDescent="0.2">
      <c r="AQ217" s="67"/>
      <c r="AR217" s="67"/>
      <c r="AS217" s="67"/>
      <c r="AT217" s="67"/>
      <c r="AU217" s="67"/>
      <c r="AV217" s="67"/>
      <c r="AW217" s="67"/>
      <c r="AX217" s="67"/>
      <c r="AY217" s="67"/>
      <c r="AZ217" s="67"/>
      <c r="BA217" s="67"/>
      <c r="BB217" s="220"/>
      <c r="BC217" s="220"/>
      <c r="BD217" s="220"/>
      <c r="BE217" s="220"/>
      <c r="BF217" s="220"/>
      <c r="BG217" s="67"/>
      <c r="BH217" s="67"/>
      <c r="BI217" s="67"/>
      <c r="BJ217" s="67"/>
      <c r="BK217" s="67"/>
      <c r="BL217" s="67"/>
      <c r="BM217" s="67"/>
      <c r="BN217" s="67"/>
      <c r="BO217" s="67"/>
      <c r="BP217" s="67"/>
      <c r="BQ217" s="67"/>
      <c r="BR217" s="67"/>
      <c r="BS217" s="67"/>
      <c r="BT217" s="67"/>
      <c r="BU217" s="67"/>
      <c r="BV217" s="67"/>
      <c r="BW217" s="67"/>
      <c r="BX217" s="67"/>
      <c r="BY217" s="67"/>
      <c r="BZ217" s="67"/>
      <c r="CA217" s="67"/>
      <c r="CB217" s="67"/>
      <c r="CC217" s="67"/>
      <c r="CD217" s="67"/>
      <c r="CE217" s="67"/>
      <c r="CF217" s="67"/>
      <c r="CG217" s="67"/>
      <c r="CH217" s="67"/>
      <c r="CI217" s="67"/>
      <c r="CJ217" s="67"/>
      <c r="CK217" s="67"/>
      <c r="CL217" s="67"/>
      <c r="CM217" s="67"/>
      <c r="CN217" s="67"/>
      <c r="CO217" s="67"/>
      <c r="CP217" s="67"/>
      <c r="CQ217" s="120"/>
      <c r="CR217" s="120"/>
      <c r="CS217" s="120"/>
      <c r="CT217" s="120"/>
      <c r="CU217" s="120"/>
      <c r="CV217" s="120"/>
      <c r="CW217" s="120"/>
      <c r="CX217" s="120"/>
      <c r="CY217" s="120"/>
      <c r="CZ217" s="120"/>
      <c r="DA217" s="120"/>
      <c r="DB217" s="120"/>
      <c r="DC217" s="120"/>
      <c r="DD217" s="120"/>
      <c r="DE217" s="120"/>
      <c r="DF217" s="120"/>
      <c r="DG217" s="120"/>
      <c r="DH217" s="120"/>
      <c r="DI217" s="120"/>
      <c r="DJ217" s="120"/>
      <c r="DK217" s="120"/>
      <c r="DL217" s="120"/>
      <c r="DM217" s="120"/>
      <c r="DN217" s="120"/>
      <c r="DO217" s="120"/>
      <c r="DP217" s="67"/>
      <c r="DQ217" s="67"/>
      <c r="DR217" s="67"/>
      <c r="DS217" s="67"/>
      <c r="DT217" s="67"/>
      <c r="DU217" s="67"/>
      <c r="DV217" s="67"/>
      <c r="DW217" s="67"/>
      <c r="DX217" s="67"/>
      <c r="DY217" s="67"/>
      <c r="DZ217" s="67"/>
      <c r="EA217" s="67"/>
      <c r="EB217" s="67"/>
      <c r="EC217" s="67"/>
      <c r="ED217" s="67"/>
      <c r="EE217" s="67"/>
      <c r="EF217" s="67"/>
      <c r="EG217" s="67"/>
      <c r="EH217" s="67"/>
      <c r="EI217" s="67"/>
      <c r="EJ217" s="67"/>
      <c r="EK217" s="67"/>
      <c r="EL217" s="67"/>
      <c r="EM217" s="67"/>
      <c r="EN217" s="67"/>
      <c r="EO217" s="67"/>
      <c r="EP217" s="67"/>
      <c r="EQ217" s="67"/>
      <c r="ER217" s="67"/>
      <c r="ES217" s="67"/>
      <c r="ET217" s="67"/>
      <c r="EU217" s="67"/>
      <c r="EV217" s="67"/>
      <c r="EW217" s="67"/>
      <c r="EX217" s="67"/>
      <c r="EY217" s="67"/>
      <c r="EZ217" s="67"/>
      <c r="FA217" s="67"/>
      <c r="FB217" s="67"/>
      <c r="FC217" s="67"/>
      <c r="FD217" s="67"/>
      <c r="FE217" s="67"/>
      <c r="FF217" s="67"/>
      <c r="FG217" s="67"/>
      <c r="FH217" s="67"/>
      <c r="FI217" s="67"/>
      <c r="FJ217" s="67"/>
      <c r="FK217" s="67"/>
      <c r="FL217" s="67"/>
      <c r="FM217" s="67"/>
      <c r="FN217" s="67"/>
      <c r="FO217" s="67"/>
      <c r="FP217" s="67"/>
    </row>
    <row r="218" spans="43:172" s="380" customFormat="1" x14ac:dyDescent="0.2">
      <c r="AQ218" s="67"/>
      <c r="AR218" s="67"/>
      <c r="AS218" s="67"/>
      <c r="AT218" s="67"/>
      <c r="AU218" s="67"/>
      <c r="AV218" s="67"/>
      <c r="AW218" s="67"/>
      <c r="AX218" s="67"/>
      <c r="AY218" s="67"/>
      <c r="AZ218" s="67"/>
      <c r="BA218" s="67"/>
      <c r="BB218" s="220"/>
      <c r="BC218" s="220"/>
      <c r="BD218" s="220"/>
      <c r="BE218" s="220"/>
      <c r="BF218" s="220"/>
      <c r="BG218" s="67"/>
      <c r="BH218" s="67"/>
      <c r="BI218" s="67"/>
      <c r="BJ218" s="67"/>
      <c r="BK218" s="67"/>
      <c r="BL218" s="67"/>
      <c r="BM218" s="67"/>
      <c r="BN218" s="67"/>
      <c r="BO218" s="67"/>
      <c r="BP218" s="67"/>
      <c r="BQ218" s="67"/>
      <c r="BR218" s="67"/>
      <c r="BS218" s="67"/>
      <c r="BT218" s="67"/>
      <c r="BU218" s="67"/>
      <c r="BV218" s="67"/>
      <c r="BW218" s="67"/>
      <c r="BX218" s="67"/>
      <c r="BY218" s="67"/>
      <c r="BZ218" s="67"/>
      <c r="CA218" s="67"/>
      <c r="CB218" s="67"/>
      <c r="CC218" s="67"/>
      <c r="CD218" s="67"/>
      <c r="CE218" s="67"/>
      <c r="CF218" s="67"/>
      <c r="CG218" s="67"/>
      <c r="CH218" s="67"/>
      <c r="CI218" s="67"/>
      <c r="CJ218" s="67"/>
      <c r="CK218" s="67"/>
      <c r="CL218" s="67"/>
      <c r="CM218" s="67"/>
      <c r="CN218" s="67"/>
      <c r="CO218" s="67"/>
      <c r="CP218" s="67"/>
      <c r="CQ218" s="120"/>
      <c r="CR218" s="120"/>
      <c r="CS218" s="120"/>
      <c r="CT218" s="120"/>
      <c r="CU218" s="120"/>
      <c r="CV218" s="120"/>
      <c r="CW218" s="120"/>
      <c r="CX218" s="120"/>
      <c r="CY218" s="120"/>
      <c r="CZ218" s="120"/>
      <c r="DA218" s="120"/>
      <c r="DB218" s="120"/>
      <c r="DC218" s="120"/>
      <c r="DD218" s="120"/>
      <c r="DE218" s="120"/>
      <c r="DF218" s="120"/>
      <c r="DG218" s="120"/>
      <c r="DH218" s="120"/>
      <c r="DI218" s="120"/>
      <c r="DJ218" s="120"/>
      <c r="DK218" s="120"/>
      <c r="DL218" s="120"/>
      <c r="DM218" s="120"/>
      <c r="DN218" s="120"/>
      <c r="DO218" s="120"/>
      <c r="DP218" s="67"/>
      <c r="DQ218" s="67"/>
      <c r="DR218" s="67"/>
      <c r="DS218" s="67"/>
      <c r="DT218" s="67"/>
      <c r="DU218" s="67"/>
      <c r="DV218" s="67"/>
      <c r="DW218" s="67"/>
      <c r="DX218" s="67"/>
      <c r="DY218" s="67"/>
      <c r="DZ218" s="67"/>
      <c r="EA218" s="67"/>
      <c r="EB218" s="67"/>
      <c r="EC218" s="67"/>
      <c r="ED218" s="67"/>
      <c r="EE218" s="67"/>
      <c r="EF218" s="67"/>
      <c r="EG218" s="67"/>
      <c r="EH218" s="67"/>
      <c r="EI218" s="67"/>
      <c r="EJ218" s="67"/>
      <c r="EK218" s="67"/>
      <c r="EL218" s="67"/>
      <c r="EM218" s="67"/>
      <c r="EN218" s="67"/>
      <c r="EO218" s="67"/>
      <c r="EP218" s="67"/>
      <c r="EQ218" s="67"/>
      <c r="ER218" s="67"/>
      <c r="ES218" s="67"/>
      <c r="ET218" s="67"/>
      <c r="EU218" s="67"/>
      <c r="EV218" s="67"/>
      <c r="EW218" s="67"/>
      <c r="EX218" s="67"/>
      <c r="EY218" s="67"/>
      <c r="EZ218" s="67"/>
      <c r="FA218" s="67"/>
      <c r="FB218" s="67"/>
      <c r="FC218" s="67"/>
      <c r="FD218" s="67"/>
      <c r="FE218" s="67"/>
      <c r="FF218" s="67"/>
      <c r="FG218" s="67"/>
      <c r="FH218" s="67"/>
      <c r="FI218" s="67"/>
      <c r="FJ218" s="67"/>
      <c r="FK218" s="67"/>
      <c r="FL218" s="67"/>
      <c r="FM218" s="67"/>
      <c r="FN218" s="67"/>
      <c r="FO218" s="67"/>
      <c r="FP218" s="67"/>
    </row>
    <row r="219" spans="43:172" s="380" customFormat="1" x14ac:dyDescent="0.2">
      <c r="AQ219" s="67"/>
      <c r="AR219" s="67"/>
      <c r="AS219" s="67"/>
      <c r="AT219" s="67"/>
      <c r="AU219" s="67"/>
      <c r="AV219" s="67"/>
      <c r="AW219" s="67"/>
      <c r="AX219" s="67"/>
      <c r="AY219" s="67"/>
      <c r="AZ219" s="67"/>
      <c r="BA219" s="67"/>
      <c r="BB219" s="220"/>
      <c r="BC219" s="220"/>
      <c r="BD219" s="220"/>
      <c r="BE219" s="220"/>
      <c r="BF219" s="220"/>
      <c r="BG219" s="67"/>
      <c r="BH219" s="67"/>
      <c r="BI219" s="67"/>
      <c r="BJ219" s="67"/>
      <c r="BK219" s="67"/>
      <c r="BL219" s="67"/>
      <c r="BM219" s="67"/>
      <c r="BN219" s="67"/>
      <c r="BO219" s="67"/>
      <c r="BP219" s="67"/>
      <c r="BQ219" s="67"/>
      <c r="BR219" s="67"/>
      <c r="BS219" s="67"/>
      <c r="BT219" s="67"/>
      <c r="BU219" s="67"/>
      <c r="BV219" s="67"/>
      <c r="BW219" s="67"/>
      <c r="BX219" s="67"/>
      <c r="BY219" s="67"/>
      <c r="BZ219" s="67"/>
      <c r="CA219" s="67"/>
      <c r="CB219" s="67"/>
      <c r="CC219" s="67"/>
      <c r="CD219" s="67"/>
      <c r="CE219" s="67"/>
      <c r="CF219" s="67"/>
      <c r="CG219" s="67"/>
      <c r="CH219" s="67"/>
      <c r="CI219" s="67"/>
      <c r="CJ219" s="67"/>
      <c r="CK219" s="67"/>
      <c r="CL219" s="67"/>
      <c r="CM219" s="67"/>
      <c r="CN219" s="67"/>
      <c r="CO219" s="67"/>
      <c r="CP219" s="67"/>
      <c r="CQ219" s="120"/>
      <c r="CR219" s="120"/>
      <c r="CS219" s="120"/>
      <c r="CT219" s="120"/>
      <c r="CU219" s="120"/>
      <c r="CV219" s="120"/>
      <c r="CW219" s="120"/>
      <c r="CX219" s="120"/>
      <c r="CY219" s="120"/>
      <c r="CZ219" s="120"/>
      <c r="DA219" s="120"/>
      <c r="DB219" s="120"/>
      <c r="DC219" s="120"/>
      <c r="DD219" s="120"/>
      <c r="DE219" s="120"/>
      <c r="DF219" s="120"/>
      <c r="DG219" s="120"/>
      <c r="DH219" s="120"/>
      <c r="DI219" s="120"/>
      <c r="DJ219" s="120"/>
      <c r="DK219" s="120"/>
      <c r="DL219" s="120"/>
      <c r="DM219" s="120"/>
      <c r="DN219" s="120"/>
      <c r="DO219" s="120"/>
      <c r="DP219" s="67"/>
      <c r="DQ219" s="67"/>
      <c r="DR219" s="67"/>
      <c r="DS219" s="67"/>
      <c r="DT219" s="67"/>
      <c r="DU219" s="67"/>
      <c r="DV219" s="67"/>
      <c r="DW219" s="67"/>
      <c r="DX219" s="67"/>
      <c r="DY219" s="67"/>
      <c r="DZ219" s="67"/>
      <c r="EA219" s="67"/>
      <c r="EB219" s="67"/>
      <c r="EC219" s="67"/>
      <c r="ED219" s="67"/>
      <c r="EE219" s="67"/>
      <c r="EF219" s="67"/>
      <c r="EG219" s="67"/>
      <c r="EH219" s="67"/>
      <c r="EI219" s="67"/>
      <c r="EJ219" s="67"/>
      <c r="EK219" s="67"/>
      <c r="EL219" s="67"/>
      <c r="EM219" s="67"/>
      <c r="EN219" s="67"/>
      <c r="EO219" s="67"/>
      <c r="EP219" s="67"/>
      <c r="EQ219" s="67"/>
      <c r="ER219" s="67"/>
      <c r="ES219" s="67"/>
      <c r="ET219" s="67"/>
      <c r="EU219" s="67"/>
      <c r="EV219" s="67"/>
      <c r="EW219" s="67"/>
      <c r="EX219" s="67"/>
      <c r="EY219" s="67"/>
      <c r="EZ219" s="67"/>
      <c r="FA219" s="67"/>
      <c r="FB219" s="67"/>
      <c r="FC219" s="67"/>
      <c r="FD219" s="67"/>
      <c r="FE219" s="67"/>
      <c r="FF219" s="67"/>
      <c r="FG219" s="67"/>
      <c r="FH219" s="67"/>
      <c r="FI219" s="67"/>
      <c r="FJ219" s="67"/>
      <c r="FK219" s="67"/>
      <c r="FL219" s="67"/>
      <c r="FM219" s="67"/>
      <c r="FN219" s="67"/>
      <c r="FO219" s="67"/>
      <c r="FP219" s="67"/>
    </row>
    <row r="220" spans="43:172" s="380" customFormat="1" x14ac:dyDescent="0.2">
      <c r="AQ220" s="67"/>
      <c r="AR220" s="67"/>
      <c r="AS220" s="67"/>
      <c r="AT220" s="67"/>
      <c r="AU220" s="67"/>
      <c r="AV220" s="67"/>
      <c r="AW220" s="67"/>
      <c r="AX220" s="67"/>
      <c r="AY220" s="67"/>
      <c r="AZ220" s="67"/>
      <c r="BA220" s="67"/>
      <c r="BB220" s="220"/>
      <c r="BC220" s="220"/>
      <c r="BD220" s="220"/>
      <c r="BE220" s="220"/>
      <c r="BF220" s="220"/>
      <c r="BG220" s="67"/>
      <c r="BH220" s="67"/>
      <c r="BI220" s="67"/>
      <c r="BJ220" s="67"/>
      <c r="BK220" s="67"/>
      <c r="BL220" s="67"/>
      <c r="BM220" s="67"/>
      <c r="BN220" s="67"/>
      <c r="BO220" s="67"/>
      <c r="BP220" s="67"/>
      <c r="BQ220" s="67"/>
      <c r="BR220" s="67"/>
      <c r="BS220" s="67"/>
      <c r="BT220" s="67"/>
      <c r="BU220" s="67"/>
      <c r="BV220" s="67"/>
      <c r="BW220" s="67"/>
      <c r="BX220" s="67"/>
      <c r="BY220" s="67"/>
      <c r="BZ220" s="67"/>
      <c r="CA220" s="67"/>
      <c r="CB220" s="67"/>
      <c r="CC220" s="67"/>
      <c r="CD220" s="67"/>
      <c r="CE220" s="67"/>
      <c r="CF220" s="67"/>
      <c r="CG220" s="67"/>
      <c r="CH220" s="67"/>
      <c r="CI220" s="67"/>
      <c r="CJ220" s="67"/>
      <c r="CK220" s="67"/>
      <c r="CL220" s="67"/>
      <c r="CM220" s="67"/>
      <c r="CN220" s="67"/>
      <c r="CO220" s="67"/>
      <c r="CP220" s="67"/>
      <c r="CQ220" s="120"/>
      <c r="CR220" s="120"/>
      <c r="CS220" s="120"/>
      <c r="CT220" s="120"/>
      <c r="CU220" s="120"/>
      <c r="CV220" s="120"/>
      <c r="CW220" s="120"/>
      <c r="CX220" s="120"/>
      <c r="CY220" s="120"/>
      <c r="CZ220" s="120"/>
      <c r="DA220" s="120"/>
      <c r="DB220" s="120"/>
      <c r="DC220" s="120"/>
      <c r="DD220" s="120"/>
      <c r="DE220" s="120"/>
      <c r="DF220" s="120"/>
      <c r="DG220" s="120"/>
      <c r="DH220" s="120"/>
      <c r="DI220" s="120"/>
      <c r="DJ220" s="120"/>
      <c r="DK220" s="120"/>
      <c r="DL220" s="120"/>
      <c r="DM220" s="120"/>
      <c r="DN220" s="120"/>
      <c r="DO220" s="120"/>
      <c r="DP220" s="67"/>
      <c r="DQ220" s="67"/>
      <c r="DR220" s="67"/>
      <c r="DS220" s="67"/>
      <c r="DT220" s="67"/>
      <c r="DU220" s="67"/>
      <c r="DV220" s="67"/>
      <c r="DW220" s="67"/>
      <c r="DX220" s="67"/>
      <c r="DY220" s="67"/>
      <c r="DZ220" s="67"/>
      <c r="EA220" s="67"/>
      <c r="EB220" s="67"/>
      <c r="EC220" s="67"/>
      <c r="ED220" s="67"/>
      <c r="EE220" s="67"/>
      <c r="EF220" s="67"/>
      <c r="EG220" s="67"/>
      <c r="EH220" s="67"/>
      <c r="EI220" s="67"/>
      <c r="EJ220" s="67"/>
      <c r="EK220" s="67"/>
      <c r="EL220" s="67"/>
      <c r="EM220" s="67"/>
      <c r="EN220" s="67"/>
      <c r="EO220" s="67"/>
      <c r="EP220" s="67"/>
      <c r="EQ220" s="67"/>
      <c r="ER220" s="67"/>
      <c r="ES220" s="67"/>
      <c r="ET220" s="67"/>
      <c r="EU220" s="67"/>
      <c r="EV220" s="67"/>
      <c r="EW220" s="67"/>
      <c r="EX220" s="67"/>
      <c r="EY220" s="67"/>
      <c r="EZ220" s="67"/>
      <c r="FA220" s="67"/>
      <c r="FB220" s="67"/>
      <c r="FC220" s="67"/>
      <c r="FD220" s="67"/>
      <c r="FE220" s="67"/>
      <c r="FF220" s="67"/>
      <c r="FG220" s="67"/>
      <c r="FH220" s="67"/>
      <c r="FI220" s="67"/>
      <c r="FJ220" s="67"/>
      <c r="FK220" s="67"/>
      <c r="FL220" s="67"/>
      <c r="FM220" s="67"/>
      <c r="FN220" s="67"/>
      <c r="FO220" s="67"/>
      <c r="FP220" s="67"/>
    </row>
    <row r="221" spans="43:172" s="380" customFormat="1" x14ac:dyDescent="0.2">
      <c r="AQ221" s="67"/>
      <c r="AR221" s="67"/>
      <c r="AS221" s="67"/>
      <c r="AT221" s="67"/>
      <c r="AU221" s="67"/>
      <c r="AV221" s="67"/>
      <c r="AW221" s="67"/>
      <c r="AX221" s="67"/>
      <c r="AY221" s="67"/>
      <c r="AZ221" s="67"/>
      <c r="BA221" s="67"/>
      <c r="BB221" s="220"/>
      <c r="BC221" s="220"/>
      <c r="BD221" s="220"/>
      <c r="BE221" s="220"/>
      <c r="BF221" s="220"/>
      <c r="BG221" s="67"/>
      <c r="BH221" s="67"/>
      <c r="BI221" s="67"/>
      <c r="BJ221" s="67"/>
      <c r="BK221" s="67"/>
      <c r="BL221" s="67"/>
      <c r="BM221" s="67"/>
      <c r="BN221" s="67"/>
      <c r="BO221" s="67"/>
      <c r="BP221" s="67"/>
      <c r="BQ221" s="67"/>
      <c r="BR221" s="67"/>
      <c r="BS221" s="67"/>
      <c r="BT221" s="67"/>
      <c r="BU221" s="67"/>
      <c r="BV221" s="67"/>
      <c r="BW221" s="67"/>
      <c r="BX221" s="67"/>
      <c r="BY221" s="67"/>
      <c r="BZ221" s="67"/>
      <c r="CA221" s="67"/>
      <c r="CB221" s="67"/>
      <c r="CC221" s="67"/>
      <c r="CD221" s="67"/>
      <c r="CE221" s="67"/>
      <c r="CF221" s="67"/>
      <c r="CG221" s="67"/>
      <c r="CH221" s="67"/>
      <c r="CI221" s="67"/>
      <c r="CJ221" s="67"/>
      <c r="CK221" s="67"/>
      <c r="CL221" s="67"/>
      <c r="CM221" s="67"/>
      <c r="CN221" s="67"/>
      <c r="CO221" s="67"/>
      <c r="CP221" s="67"/>
      <c r="CQ221" s="120"/>
      <c r="CR221" s="120"/>
      <c r="CS221" s="120"/>
      <c r="CT221" s="120"/>
      <c r="CU221" s="120"/>
      <c r="CV221" s="120"/>
      <c r="CW221" s="120"/>
      <c r="CX221" s="120"/>
      <c r="CY221" s="120"/>
      <c r="CZ221" s="120"/>
      <c r="DA221" s="120"/>
      <c r="DB221" s="120"/>
      <c r="DC221" s="120"/>
      <c r="DD221" s="120"/>
      <c r="DE221" s="120"/>
      <c r="DF221" s="120"/>
      <c r="DG221" s="120"/>
      <c r="DH221" s="120"/>
      <c r="DI221" s="120"/>
      <c r="DJ221" s="120"/>
      <c r="DK221" s="120"/>
      <c r="DL221" s="120"/>
      <c r="DM221" s="120"/>
      <c r="DN221" s="120"/>
      <c r="DO221" s="120"/>
      <c r="DP221" s="67"/>
      <c r="DQ221" s="67"/>
      <c r="DR221" s="67"/>
      <c r="DS221" s="67"/>
      <c r="DT221" s="67"/>
      <c r="DU221" s="67"/>
      <c r="DV221" s="67"/>
      <c r="DW221" s="67"/>
      <c r="DX221" s="67"/>
      <c r="DY221" s="67"/>
      <c r="DZ221" s="67"/>
      <c r="EA221" s="67"/>
      <c r="EB221" s="67"/>
      <c r="EC221" s="67"/>
      <c r="ED221" s="67"/>
      <c r="EE221" s="67"/>
      <c r="EF221" s="67"/>
      <c r="EG221" s="67"/>
      <c r="EH221" s="67"/>
      <c r="EI221" s="67"/>
      <c r="EJ221" s="67"/>
      <c r="EK221" s="67"/>
      <c r="EL221" s="67"/>
      <c r="EM221" s="67"/>
      <c r="EN221" s="67"/>
      <c r="EO221" s="67"/>
      <c r="EP221" s="67"/>
      <c r="EQ221" s="67"/>
      <c r="ER221" s="67"/>
      <c r="ES221" s="67"/>
      <c r="ET221" s="67"/>
      <c r="EU221" s="67"/>
      <c r="EV221" s="67"/>
      <c r="EW221" s="67"/>
      <c r="EX221" s="67"/>
      <c r="EY221" s="67"/>
      <c r="EZ221" s="67"/>
      <c r="FA221" s="67"/>
      <c r="FB221" s="67"/>
      <c r="FC221" s="67"/>
      <c r="FD221" s="67"/>
      <c r="FE221" s="67"/>
      <c r="FF221" s="67"/>
      <c r="FG221" s="67"/>
      <c r="FH221" s="67"/>
      <c r="FI221" s="67"/>
      <c r="FJ221" s="67"/>
      <c r="FK221" s="67"/>
      <c r="FL221" s="67"/>
      <c r="FM221" s="67"/>
      <c r="FN221" s="67"/>
      <c r="FO221" s="67"/>
      <c r="FP221" s="67"/>
    </row>
    <row r="222" spans="43:172" s="380" customFormat="1" x14ac:dyDescent="0.2">
      <c r="AQ222" s="67"/>
      <c r="AR222" s="67"/>
      <c r="AS222" s="67"/>
      <c r="AT222" s="67"/>
      <c r="AU222" s="67"/>
      <c r="AV222" s="67"/>
      <c r="AW222" s="67"/>
      <c r="AX222" s="67"/>
      <c r="AY222" s="67"/>
      <c r="AZ222" s="67"/>
      <c r="BA222" s="67"/>
      <c r="BB222" s="220"/>
      <c r="BC222" s="220"/>
      <c r="BD222" s="220"/>
      <c r="BE222" s="220"/>
      <c r="BF222" s="220"/>
      <c r="BG222" s="67"/>
      <c r="BH222" s="67"/>
      <c r="BI222" s="67"/>
      <c r="BJ222" s="67"/>
      <c r="BK222" s="67"/>
      <c r="BL222" s="67"/>
      <c r="BM222" s="67"/>
      <c r="BN222" s="67"/>
      <c r="BO222" s="67"/>
      <c r="BP222" s="67"/>
      <c r="BQ222" s="67"/>
      <c r="BR222" s="67"/>
      <c r="BS222" s="67"/>
      <c r="BT222" s="67"/>
      <c r="BU222" s="67"/>
      <c r="BV222" s="67"/>
      <c r="BW222" s="67"/>
      <c r="BX222" s="67"/>
      <c r="BY222" s="67"/>
      <c r="BZ222" s="67"/>
      <c r="CA222" s="67"/>
      <c r="CB222" s="67"/>
      <c r="CC222" s="67"/>
      <c r="CD222" s="67"/>
      <c r="CE222" s="67"/>
      <c r="CF222" s="67"/>
      <c r="CG222" s="67"/>
      <c r="CH222" s="67"/>
      <c r="CI222" s="67"/>
      <c r="CJ222" s="67"/>
      <c r="CK222" s="67"/>
      <c r="CL222" s="67"/>
      <c r="CM222" s="67"/>
      <c r="CN222" s="67"/>
      <c r="CO222" s="67"/>
      <c r="CP222" s="67"/>
      <c r="CQ222" s="120"/>
      <c r="CR222" s="120"/>
      <c r="CS222" s="120"/>
      <c r="CT222" s="120"/>
      <c r="CU222" s="120"/>
      <c r="CV222" s="120"/>
      <c r="CW222" s="120"/>
      <c r="CX222" s="120"/>
      <c r="CY222" s="120"/>
      <c r="CZ222" s="120"/>
      <c r="DA222" s="120"/>
      <c r="DB222" s="120"/>
      <c r="DC222" s="120"/>
      <c r="DD222" s="120"/>
      <c r="DE222" s="120"/>
      <c r="DF222" s="120"/>
      <c r="DG222" s="120"/>
      <c r="DH222" s="120"/>
      <c r="DI222" s="120"/>
      <c r="DJ222" s="120"/>
      <c r="DK222" s="120"/>
      <c r="DL222" s="120"/>
      <c r="DM222" s="120"/>
      <c r="DN222" s="120"/>
      <c r="DO222" s="120"/>
      <c r="DP222" s="67"/>
      <c r="DQ222" s="67"/>
      <c r="DR222" s="67"/>
      <c r="DS222" s="67"/>
      <c r="DT222" s="67"/>
      <c r="DU222" s="67"/>
      <c r="DV222" s="67"/>
      <c r="DW222" s="67"/>
      <c r="DX222" s="67"/>
      <c r="DY222" s="67"/>
      <c r="DZ222" s="67"/>
      <c r="EA222" s="67"/>
      <c r="EB222" s="67"/>
      <c r="EC222" s="67"/>
      <c r="ED222" s="67"/>
      <c r="EE222" s="67"/>
      <c r="EF222" s="67"/>
      <c r="EG222" s="67"/>
      <c r="EH222" s="67"/>
      <c r="EI222" s="67"/>
      <c r="EJ222" s="67"/>
      <c r="EK222" s="67"/>
      <c r="EL222" s="67"/>
      <c r="EM222" s="67"/>
      <c r="EN222" s="67"/>
      <c r="EO222" s="67"/>
      <c r="EP222" s="67"/>
      <c r="EQ222" s="67"/>
      <c r="ER222" s="67"/>
      <c r="ES222" s="67"/>
      <c r="ET222" s="67"/>
      <c r="EU222" s="67"/>
      <c r="EV222" s="67"/>
      <c r="EW222" s="67"/>
      <c r="EX222" s="67"/>
      <c r="EY222" s="67"/>
      <c r="EZ222" s="67"/>
      <c r="FA222" s="67"/>
      <c r="FB222" s="67"/>
      <c r="FC222" s="67"/>
      <c r="FD222" s="67"/>
      <c r="FE222" s="67"/>
      <c r="FF222" s="67"/>
      <c r="FG222" s="67"/>
      <c r="FH222" s="67"/>
      <c r="FI222" s="67"/>
      <c r="FJ222" s="67"/>
      <c r="FK222" s="67"/>
      <c r="FL222" s="67"/>
      <c r="FM222" s="67"/>
      <c r="FN222" s="67"/>
      <c r="FO222" s="67"/>
      <c r="FP222" s="67"/>
    </row>
    <row r="223" spans="43:172" s="380" customFormat="1" x14ac:dyDescent="0.2">
      <c r="AQ223" s="67"/>
      <c r="AR223" s="67"/>
      <c r="AS223" s="67"/>
      <c r="AT223" s="67"/>
      <c r="AU223" s="67"/>
      <c r="AV223" s="67"/>
      <c r="AW223" s="67"/>
      <c r="AX223" s="67"/>
      <c r="AY223" s="67"/>
      <c r="AZ223" s="67"/>
      <c r="BA223" s="67"/>
      <c r="BB223" s="220"/>
      <c r="BC223" s="220"/>
      <c r="BD223" s="220"/>
      <c r="BE223" s="220"/>
      <c r="BF223" s="220"/>
      <c r="BG223" s="67"/>
      <c r="BH223" s="67"/>
      <c r="BI223" s="67"/>
      <c r="BJ223" s="67"/>
      <c r="BK223" s="67"/>
      <c r="BL223" s="67"/>
      <c r="BM223" s="67"/>
      <c r="BN223" s="67"/>
      <c r="BO223" s="67"/>
      <c r="BP223" s="67"/>
      <c r="BQ223" s="67"/>
      <c r="BR223" s="67"/>
      <c r="BS223" s="67"/>
      <c r="BT223" s="67"/>
      <c r="BU223" s="67"/>
      <c r="BV223" s="67"/>
      <c r="BW223" s="67"/>
      <c r="BX223" s="67"/>
      <c r="BY223" s="67"/>
      <c r="BZ223" s="67"/>
      <c r="CA223" s="67"/>
      <c r="CB223" s="67"/>
      <c r="CC223" s="67"/>
      <c r="CD223" s="67"/>
      <c r="CE223" s="67"/>
      <c r="CF223" s="67"/>
      <c r="CG223" s="67"/>
      <c r="CH223" s="67"/>
      <c r="CI223" s="67"/>
      <c r="CJ223" s="67"/>
      <c r="CK223" s="67"/>
      <c r="CL223" s="67"/>
      <c r="CM223" s="67"/>
      <c r="CN223" s="67"/>
      <c r="CO223" s="67"/>
      <c r="CP223" s="67"/>
      <c r="CQ223" s="120"/>
      <c r="CR223" s="120"/>
      <c r="CS223" s="120"/>
      <c r="CT223" s="120"/>
      <c r="CU223" s="120"/>
      <c r="CV223" s="120"/>
      <c r="CW223" s="120"/>
      <c r="CX223" s="120"/>
      <c r="CY223" s="120"/>
      <c r="CZ223" s="120"/>
      <c r="DA223" s="120"/>
      <c r="DB223" s="120"/>
      <c r="DC223" s="120"/>
      <c r="DD223" s="120"/>
      <c r="DE223" s="120"/>
      <c r="DF223" s="120"/>
      <c r="DG223" s="120"/>
      <c r="DH223" s="120"/>
      <c r="DI223" s="120"/>
      <c r="DJ223" s="120"/>
      <c r="DK223" s="120"/>
      <c r="DL223" s="120"/>
      <c r="DM223" s="120"/>
      <c r="DN223" s="120"/>
      <c r="DO223" s="120"/>
      <c r="DP223" s="67"/>
      <c r="DQ223" s="67"/>
      <c r="DR223" s="67"/>
      <c r="DS223" s="67"/>
      <c r="DT223" s="67"/>
      <c r="DU223" s="67"/>
      <c r="DV223" s="67"/>
      <c r="DW223" s="67"/>
      <c r="DX223" s="67"/>
      <c r="DY223" s="67"/>
      <c r="DZ223" s="67"/>
      <c r="EA223" s="67"/>
      <c r="EB223" s="67"/>
      <c r="EC223" s="67"/>
      <c r="ED223" s="67"/>
      <c r="EE223" s="67"/>
      <c r="EF223" s="67"/>
      <c r="EG223" s="67"/>
      <c r="EH223" s="67"/>
      <c r="EI223" s="67"/>
      <c r="EJ223" s="67"/>
      <c r="EK223" s="67"/>
      <c r="EL223" s="67"/>
      <c r="EM223" s="67"/>
      <c r="EN223" s="67"/>
      <c r="EO223" s="67"/>
      <c r="EP223" s="67"/>
      <c r="EQ223" s="67"/>
      <c r="ER223" s="67"/>
      <c r="ES223" s="67"/>
      <c r="ET223" s="67"/>
      <c r="EU223" s="67"/>
      <c r="EV223" s="67"/>
      <c r="EW223" s="67"/>
      <c r="EX223" s="67"/>
      <c r="EY223" s="67"/>
      <c r="EZ223" s="67"/>
      <c r="FA223" s="67"/>
      <c r="FB223" s="67"/>
      <c r="FC223" s="67"/>
      <c r="FD223" s="67"/>
      <c r="FE223" s="67"/>
      <c r="FF223" s="67"/>
      <c r="FG223" s="67"/>
      <c r="FH223" s="67"/>
      <c r="FI223" s="67"/>
      <c r="FJ223" s="67"/>
      <c r="FK223" s="67"/>
      <c r="FL223" s="67"/>
      <c r="FM223" s="67"/>
      <c r="FN223" s="67"/>
      <c r="FO223" s="67"/>
      <c r="FP223" s="67"/>
    </row>
    <row r="224" spans="43:172" s="380" customFormat="1" x14ac:dyDescent="0.2">
      <c r="AQ224" s="67"/>
      <c r="AR224" s="67"/>
      <c r="AS224" s="67"/>
      <c r="AT224" s="67"/>
      <c r="AU224" s="67"/>
      <c r="AV224" s="67"/>
      <c r="AW224" s="67"/>
      <c r="AX224" s="67"/>
      <c r="AY224" s="67"/>
      <c r="AZ224" s="67"/>
      <c r="BA224" s="67"/>
      <c r="BB224" s="220"/>
      <c r="BC224" s="220"/>
      <c r="BD224" s="220"/>
      <c r="BE224" s="220"/>
      <c r="BF224" s="220"/>
      <c r="BG224" s="67"/>
      <c r="BH224" s="67"/>
      <c r="BI224" s="67"/>
      <c r="BJ224" s="67"/>
      <c r="BK224" s="67"/>
      <c r="BL224" s="67"/>
      <c r="BM224" s="67"/>
      <c r="BN224" s="67"/>
      <c r="BO224" s="67"/>
      <c r="BP224" s="67"/>
      <c r="BQ224" s="67"/>
      <c r="BR224" s="67"/>
      <c r="BS224" s="67"/>
      <c r="BT224" s="67"/>
      <c r="BU224" s="67"/>
      <c r="BV224" s="67"/>
      <c r="BW224" s="67"/>
      <c r="BX224" s="67"/>
      <c r="BY224" s="67"/>
      <c r="BZ224" s="67"/>
      <c r="CA224" s="67"/>
      <c r="CB224" s="67"/>
      <c r="CC224" s="67"/>
      <c r="CD224" s="67"/>
      <c r="CE224" s="67"/>
      <c r="CF224" s="67"/>
      <c r="CG224" s="67"/>
      <c r="CH224" s="67"/>
      <c r="CI224" s="67"/>
      <c r="CJ224" s="67"/>
      <c r="CK224" s="67"/>
      <c r="CL224" s="67"/>
      <c r="CM224" s="67"/>
      <c r="CN224" s="67"/>
      <c r="CO224" s="67"/>
      <c r="CP224" s="67"/>
      <c r="CQ224" s="120"/>
      <c r="CR224" s="120"/>
      <c r="CS224" s="120"/>
      <c r="CT224" s="120"/>
      <c r="CU224" s="120"/>
      <c r="CV224" s="120"/>
      <c r="CW224" s="120"/>
      <c r="CX224" s="120"/>
      <c r="CY224" s="120"/>
      <c r="CZ224" s="120"/>
      <c r="DA224" s="120"/>
      <c r="DB224" s="120"/>
      <c r="DC224" s="120"/>
      <c r="DD224" s="120"/>
      <c r="DE224" s="120"/>
      <c r="DF224" s="120"/>
      <c r="DG224" s="120"/>
      <c r="DH224" s="120"/>
      <c r="DI224" s="120"/>
      <c r="DJ224" s="120"/>
      <c r="DK224" s="120"/>
      <c r="DL224" s="120"/>
      <c r="DM224" s="120"/>
      <c r="DN224" s="120"/>
      <c r="DO224" s="120"/>
      <c r="DP224" s="67"/>
      <c r="DQ224" s="67"/>
      <c r="DR224" s="67"/>
      <c r="DS224" s="67"/>
      <c r="DT224" s="67"/>
      <c r="DU224" s="67"/>
      <c r="DV224" s="67"/>
      <c r="DW224" s="67"/>
      <c r="DX224" s="67"/>
      <c r="DY224" s="67"/>
      <c r="DZ224" s="67"/>
      <c r="EA224" s="67"/>
      <c r="EB224" s="67"/>
      <c r="EC224" s="67"/>
      <c r="ED224" s="67"/>
      <c r="EE224" s="67"/>
      <c r="EF224" s="67"/>
      <c r="EG224" s="67"/>
      <c r="EH224" s="67"/>
      <c r="EI224" s="67"/>
      <c r="EJ224" s="67"/>
      <c r="EK224" s="67"/>
      <c r="EL224" s="67"/>
      <c r="EM224" s="67"/>
      <c r="EN224" s="67"/>
      <c r="EO224" s="67"/>
      <c r="EP224" s="67"/>
      <c r="EQ224" s="67"/>
      <c r="ER224" s="67"/>
      <c r="ES224" s="67"/>
      <c r="ET224" s="67"/>
      <c r="EU224" s="67"/>
      <c r="EV224" s="67"/>
      <c r="EW224" s="67"/>
      <c r="EX224" s="67"/>
      <c r="EY224" s="67"/>
      <c r="EZ224" s="67"/>
      <c r="FA224" s="67"/>
      <c r="FB224" s="67"/>
      <c r="FC224" s="67"/>
      <c r="FD224" s="67"/>
      <c r="FE224" s="67"/>
      <c r="FF224" s="67"/>
      <c r="FG224" s="67"/>
      <c r="FH224" s="67"/>
      <c r="FI224" s="67"/>
      <c r="FJ224" s="67"/>
      <c r="FK224" s="67"/>
      <c r="FL224" s="67"/>
      <c r="FM224" s="67"/>
      <c r="FN224" s="67"/>
      <c r="FO224" s="67"/>
      <c r="FP224" s="67"/>
    </row>
    <row r="225" spans="43:172" s="380" customFormat="1" x14ac:dyDescent="0.2">
      <c r="AQ225" s="67"/>
      <c r="AR225" s="67"/>
      <c r="AS225" s="67"/>
      <c r="AT225" s="67"/>
      <c r="AU225" s="67"/>
      <c r="AV225" s="67"/>
      <c r="AW225" s="67"/>
      <c r="AX225" s="67"/>
      <c r="AY225" s="67"/>
      <c r="AZ225" s="67"/>
      <c r="BA225" s="67"/>
      <c r="BB225" s="220"/>
      <c r="BC225" s="220"/>
      <c r="BD225" s="220"/>
      <c r="BE225" s="220"/>
      <c r="BF225" s="220"/>
      <c r="BG225" s="67"/>
      <c r="BH225" s="67"/>
      <c r="BI225" s="67"/>
      <c r="BJ225" s="67"/>
      <c r="BK225" s="67"/>
      <c r="BL225" s="67"/>
      <c r="BM225" s="67"/>
      <c r="BN225" s="67"/>
      <c r="BO225" s="67"/>
      <c r="BP225" s="67"/>
      <c r="BQ225" s="67"/>
      <c r="BR225" s="67"/>
      <c r="BS225" s="67"/>
      <c r="BT225" s="67"/>
      <c r="BU225" s="67"/>
      <c r="BV225" s="67"/>
      <c r="BW225" s="67"/>
      <c r="BX225" s="67"/>
      <c r="BY225" s="67"/>
      <c r="BZ225" s="67"/>
      <c r="CA225" s="67"/>
      <c r="CB225" s="67"/>
      <c r="CC225" s="67"/>
      <c r="CD225" s="67"/>
      <c r="CE225" s="67"/>
      <c r="CF225" s="67"/>
      <c r="CG225" s="67"/>
      <c r="CH225" s="67"/>
      <c r="CI225" s="67"/>
      <c r="CJ225" s="67"/>
      <c r="CK225" s="67"/>
      <c r="CL225" s="67"/>
      <c r="CM225" s="67"/>
      <c r="CN225" s="67"/>
      <c r="CO225" s="67"/>
      <c r="CP225" s="67"/>
      <c r="CQ225" s="120"/>
      <c r="CR225" s="120"/>
      <c r="CS225" s="120"/>
      <c r="CT225" s="120"/>
      <c r="CU225" s="120"/>
      <c r="CV225" s="120"/>
      <c r="CW225" s="120"/>
      <c r="CX225" s="120"/>
      <c r="CY225" s="120"/>
      <c r="CZ225" s="120"/>
      <c r="DA225" s="120"/>
      <c r="DB225" s="120"/>
      <c r="DC225" s="120"/>
      <c r="DD225" s="120"/>
      <c r="DE225" s="120"/>
      <c r="DF225" s="120"/>
      <c r="DG225" s="120"/>
      <c r="DH225" s="120"/>
      <c r="DI225" s="120"/>
      <c r="DJ225" s="120"/>
      <c r="DK225" s="120"/>
      <c r="DL225" s="120"/>
      <c r="DM225" s="120"/>
      <c r="DN225" s="120"/>
      <c r="DO225" s="120"/>
      <c r="DP225" s="67"/>
      <c r="DQ225" s="67"/>
      <c r="DR225" s="67"/>
      <c r="DS225" s="67"/>
      <c r="DT225" s="67"/>
      <c r="DU225" s="67"/>
      <c r="DV225" s="67"/>
      <c r="DW225" s="67"/>
      <c r="DX225" s="67"/>
      <c r="DY225" s="67"/>
      <c r="DZ225" s="67"/>
      <c r="EA225" s="67"/>
      <c r="EB225" s="67"/>
      <c r="EC225" s="67"/>
      <c r="ED225" s="67"/>
      <c r="EE225" s="67"/>
      <c r="EF225" s="67"/>
      <c r="EG225" s="67"/>
      <c r="EH225" s="67"/>
      <c r="EI225" s="67"/>
      <c r="EJ225" s="67"/>
      <c r="EK225" s="67"/>
      <c r="EL225" s="67"/>
      <c r="EM225" s="67"/>
      <c r="EN225" s="67"/>
      <c r="EO225" s="67"/>
      <c r="EP225" s="67"/>
      <c r="EQ225" s="67"/>
      <c r="ER225" s="67"/>
      <c r="ES225" s="67"/>
      <c r="ET225" s="67"/>
      <c r="EU225" s="67"/>
      <c r="EV225" s="67"/>
      <c r="EW225" s="67"/>
      <c r="EX225" s="67"/>
      <c r="EY225" s="67"/>
      <c r="EZ225" s="67"/>
      <c r="FA225" s="67"/>
      <c r="FB225" s="67"/>
      <c r="FC225" s="67"/>
      <c r="FD225" s="67"/>
      <c r="FE225" s="67"/>
      <c r="FF225" s="67"/>
      <c r="FG225" s="67"/>
      <c r="FH225" s="67"/>
      <c r="FI225" s="67"/>
      <c r="FJ225" s="67"/>
      <c r="FK225" s="67"/>
      <c r="FL225" s="67"/>
      <c r="FM225" s="67"/>
      <c r="FN225" s="67"/>
      <c r="FO225" s="67"/>
      <c r="FP225" s="67"/>
    </row>
    <row r="226" spans="43:172" s="380" customFormat="1" x14ac:dyDescent="0.2">
      <c r="AQ226" s="67"/>
      <c r="AR226" s="67"/>
      <c r="AS226" s="67"/>
      <c r="AT226" s="67"/>
      <c r="AU226" s="67"/>
      <c r="AV226" s="67"/>
      <c r="AW226" s="67"/>
      <c r="AX226" s="67"/>
      <c r="AY226" s="67"/>
      <c r="AZ226" s="67"/>
      <c r="BA226" s="67"/>
      <c r="BB226" s="220"/>
      <c r="BC226" s="220"/>
      <c r="BD226" s="220"/>
      <c r="BE226" s="220"/>
      <c r="BF226" s="220"/>
      <c r="BG226" s="67"/>
      <c r="BH226" s="67"/>
      <c r="BI226" s="67"/>
      <c r="BJ226" s="67"/>
      <c r="BK226" s="67"/>
      <c r="BL226" s="67"/>
      <c r="BM226" s="67"/>
      <c r="BN226" s="67"/>
      <c r="BO226" s="67"/>
      <c r="BP226" s="67"/>
      <c r="BQ226" s="67"/>
      <c r="BR226" s="67"/>
      <c r="BS226" s="67"/>
      <c r="BT226" s="67"/>
      <c r="BU226" s="67"/>
      <c r="BV226" s="67"/>
      <c r="BW226" s="67"/>
      <c r="BX226" s="67"/>
      <c r="BY226" s="67"/>
      <c r="BZ226" s="67"/>
      <c r="CA226" s="67"/>
      <c r="CB226" s="67"/>
      <c r="CC226" s="67"/>
      <c r="CD226" s="67"/>
      <c r="CE226" s="67"/>
      <c r="CF226" s="67"/>
      <c r="CG226" s="67"/>
      <c r="CH226" s="67"/>
      <c r="CI226" s="67"/>
      <c r="CJ226" s="67"/>
      <c r="CK226" s="67"/>
      <c r="CL226" s="67"/>
      <c r="CM226" s="67"/>
      <c r="CN226" s="67"/>
      <c r="CO226" s="67"/>
      <c r="CP226" s="67"/>
      <c r="CQ226" s="120"/>
      <c r="CR226" s="120"/>
      <c r="CS226" s="120"/>
      <c r="CT226" s="120"/>
      <c r="CU226" s="120"/>
      <c r="CV226" s="120"/>
      <c r="CW226" s="120"/>
      <c r="CX226" s="120"/>
      <c r="CY226" s="120"/>
      <c r="CZ226" s="120"/>
      <c r="DA226" s="120"/>
      <c r="DB226" s="120"/>
      <c r="DC226" s="120"/>
      <c r="DD226" s="120"/>
      <c r="DE226" s="120"/>
      <c r="DF226" s="120"/>
      <c r="DG226" s="120"/>
      <c r="DH226" s="120"/>
      <c r="DI226" s="120"/>
      <c r="DJ226" s="120"/>
      <c r="DK226" s="120"/>
      <c r="DL226" s="120"/>
      <c r="DM226" s="120"/>
      <c r="DN226" s="120"/>
      <c r="DO226" s="120"/>
      <c r="DP226" s="67"/>
      <c r="DQ226" s="67"/>
      <c r="DR226" s="67"/>
      <c r="DS226" s="67"/>
      <c r="DT226" s="67"/>
      <c r="DU226" s="67"/>
      <c r="DV226" s="67"/>
      <c r="DW226" s="67"/>
      <c r="DX226" s="67"/>
      <c r="DY226" s="67"/>
      <c r="DZ226" s="67"/>
      <c r="EA226" s="67"/>
      <c r="EB226" s="67"/>
      <c r="EC226" s="67"/>
      <c r="ED226" s="67"/>
      <c r="EE226" s="67"/>
      <c r="EF226" s="67"/>
      <c r="EG226" s="67"/>
      <c r="EH226" s="67"/>
      <c r="EI226" s="67"/>
      <c r="EJ226" s="67"/>
      <c r="EK226" s="67"/>
      <c r="EL226" s="67"/>
      <c r="EM226" s="67"/>
      <c r="EN226" s="67"/>
      <c r="EO226" s="67"/>
      <c r="EP226" s="67"/>
      <c r="EQ226" s="67"/>
      <c r="ER226" s="67"/>
      <c r="ES226" s="67"/>
      <c r="ET226" s="67"/>
      <c r="EU226" s="67"/>
      <c r="EV226" s="67"/>
      <c r="EW226" s="67"/>
      <c r="EX226" s="67"/>
      <c r="EY226" s="67"/>
      <c r="EZ226" s="67"/>
      <c r="FA226" s="67"/>
      <c r="FB226" s="67"/>
      <c r="FC226" s="67"/>
      <c r="FD226" s="67"/>
      <c r="FE226" s="67"/>
      <c r="FF226" s="67"/>
      <c r="FG226" s="67"/>
      <c r="FH226" s="67"/>
      <c r="FI226" s="67"/>
      <c r="FJ226" s="67"/>
      <c r="FK226" s="67"/>
      <c r="FL226" s="67"/>
      <c r="FM226" s="67"/>
      <c r="FN226" s="67"/>
      <c r="FO226" s="67"/>
      <c r="FP226" s="67"/>
    </row>
    <row r="227" spans="43:172" s="380" customFormat="1" x14ac:dyDescent="0.2">
      <c r="AQ227" s="67"/>
      <c r="AR227" s="67"/>
      <c r="AS227" s="67"/>
      <c r="AT227" s="67"/>
      <c r="AU227" s="67"/>
      <c r="AV227" s="67"/>
      <c r="AW227" s="67"/>
      <c r="AX227" s="67"/>
      <c r="AY227" s="67"/>
      <c r="AZ227" s="67"/>
      <c r="BA227" s="67"/>
      <c r="BB227" s="220"/>
      <c r="BC227" s="220"/>
      <c r="BD227" s="220"/>
      <c r="BE227" s="220"/>
      <c r="BF227" s="220"/>
      <c r="BG227" s="67"/>
      <c r="BH227" s="67"/>
      <c r="BI227" s="67"/>
      <c r="BJ227" s="67"/>
      <c r="BK227" s="67"/>
      <c r="BL227" s="67"/>
      <c r="BM227" s="67"/>
      <c r="BN227" s="67"/>
      <c r="BO227" s="67"/>
      <c r="BP227" s="67"/>
      <c r="BQ227" s="67"/>
      <c r="BR227" s="67"/>
      <c r="BS227" s="67"/>
      <c r="BT227" s="67"/>
      <c r="BU227" s="67"/>
      <c r="BV227" s="67"/>
      <c r="BW227" s="67"/>
      <c r="BX227" s="67"/>
      <c r="BY227" s="67"/>
      <c r="BZ227" s="67"/>
      <c r="CA227" s="67"/>
      <c r="CB227" s="67"/>
      <c r="CC227" s="67"/>
      <c r="CD227" s="67"/>
      <c r="CE227" s="67"/>
      <c r="CF227" s="67"/>
      <c r="CG227" s="67"/>
      <c r="CH227" s="67"/>
      <c r="CI227" s="67"/>
      <c r="CJ227" s="67"/>
      <c r="CK227" s="67"/>
      <c r="CL227" s="67"/>
      <c r="CM227" s="67"/>
      <c r="CN227" s="67"/>
      <c r="CO227" s="67"/>
      <c r="CP227" s="67"/>
      <c r="CQ227" s="120"/>
      <c r="CR227" s="120"/>
      <c r="CS227" s="120"/>
      <c r="CT227" s="120"/>
      <c r="CU227" s="120"/>
      <c r="CV227" s="120"/>
      <c r="CW227" s="120"/>
      <c r="CX227" s="120"/>
      <c r="CY227" s="120"/>
      <c r="CZ227" s="120"/>
      <c r="DA227" s="120"/>
      <c r="DB227" s="120"/>
      <c r="DC227" s="120"/>
      <c r="DD227" s="120"/>
      <c r="DE227" s="120"/>
      <c r="DF227" s="120"/>
      <c r="DG227" s="120"/>
      <c r="DH227" s="120"/>
      <c r="DI227" s="120"/>
      <c r="DJ227" s="120"/>
      <c r="DK227" s="120"/>
      <c r="DL227" s="120"/>
      <c r="DM227" s="120"/>
      <c r="DN227" s="120"/>
      <c r="DO227" s="120"/>
      <c r="DP227" s="67"/>
      <c r="DQ227" s="67"/>
      <c r="DR227" s="67"/>
      <c r="DS227" s="67"/>
      <c r="DT227" s="67"/>
      <c r="DU227" s="67"/>
      <c r="DV227" s="67"/>
      <c r="DW227" s="67"/>
      <c r="DX227" s="67"/>
      <c r="DY227" s="67"/>
      <c r="DZ227" s="67"/>
      <c r="EA227" s="67"/>
      <c r="EB227" s="67"/>
      <c r="EC227" s="67"/>
      <c r="ED227" s="67"/>
      <c r="EE227" s="67"/>
      <c r="EF227" s="67"/>
      <c r="EG227" s="67"/>
      <c r="EH227" s="67"/>
      <c r="EI227" s="67"/>
      <c r="EJ227" s="67"/>
      <c r="EK227" s="67"/>
      <c r="EL227" s="67"/>
      <c r="EM227" s="67"/>
      <c r="EN227" s="67"/>
      <c r="EO227" s="67"/>
      <c r="EP227" s="67"/>
      <c r="EQ227" s="67"/>
      <c r="ER227" s="67"/>
      <c r="ES227" s="67"/>
      <c r="ET227" s="67"/>
      <c r="EU227" s="67"/>
      <c r="EV227" s="67"/>
      <c r="EW227" s="67"/>
      <c r="EX227" s="67"/>
      <c r="EY227" s="67"/>
      <c r="EZ227" s="67"/>
      <c r="FA227" s="67"/>
      <c r="FB227" s="67"/>
      <c r="FC227" s="67"/>
      <c r="FD227" s="67"/>
      <c r="FE227" s="67"/>
      <c r="FF227" s="67"/>
      <c r="FG227" s="67"/>
      <c r="FH227" s="67"/>
      <c r="FI227" s="67"/>
      <c r="FJ227" s="67"/>
      <c r="FK227" s="67"/>
      <c r="FL227" s="67"/>
      <c r="FM227" s="67"/>
      <c r="FN227" s="67"/>
      <c r="FO227" s="67"/>
      <c r="FP227" s="67"/>
    </row>
    <row r="228" spans="43:172" s="380" customFormat="1" x14ac:dyDescent="0.2">
      <c r="AQ228" s="67"/>
      <c r="AR228" s="67"/>
      <c r="AS228" s="67"/>
      <c r="AT228" s="67"/>
      <c r="AU228" s="67"/>
      <c r="AV228" s="67"/>
      <c r="AW228" s="67"/>
      <c r="AX228" s="67"/>
      <c r="AY228" s="67"/>
      <c r="AZ228" s="67"/>
      <c r="BA228" s="67"/>
      <c r="BB228" s="220"/>
      <c r="BC228" s="220"/>
      <c r="BD228" s="220"/>
      <c r="BE228" s="220"/>
      <c r="BF228" s="220"/>
      <c r="BG228" s="67"/>
      <c r="BH228" s="67"/>
      <c r="BI228" s="67"/>
      <c r="BJ228" s="67"/>
      <c r="BK228" s="67"/>
      <c r="BL228" s="67"/>
      <c r="BM228" s="67"/>
      <c r="BN228" s="67"/>
      <c r="BO228" s="67"/>
      <c r="BP228" s="67"/>
      <c r="BQ228" s="67"/>
      <c r="BR228" s="67"/>
      <c r="BS228" s="67"/>
      <c r="BT228" s="67"/>
      <c r="BU228" s="67"/>
      <c r="BV228" s="67"/>
      <c r="BW228" s="67"/>
      <c r="BX228" s="67"/>
      <c r="BY228" s="67"/>
      <c r="BZ228" s="67"/>
      <c r="CA228" s="67"/>
      <c r="CB228" s="67"/>
      <c r="CC228" s="67"/>
      <c r="CD228" s="67"/>
      <c r="CE228" s="67"/>
      <c r="CF228" s="67"/>
      <c r="CG228" s="67"/>
      <c r="CH228" s="67"/>
      <c r="CI228" s="67"/>
      <c r="CJ228" s="67"/>
      <c r="CK228" s="67"/>
      <c r="CL228" s="67"/>
      <c r="CM228" s="67"/>
      <c r="CN228" s="67"/>
      <c r="CO228" s="67"/>
      <c r="CP228" s="67"/>
      <c r="CQ228" s="120"/>
      <c r="CR228" s="120"/>
      <c r="CS228" s="120"/>
      <c r="CT228" s="120"/>
      <c r="CU228" s="120"/>
      <c r="CV228" s="120"/>
      <c r="CW228" s="120"/>
      <c r="CX228" s="120"/>
      <c r="CY228" s="120"/>
      <c r="CZ228" s="120"/>
      <c r="DA228" s="120"/>
      <c r="DB228" s="120"/>
      <c r="DC228" s="120"/>
      <c r="DD228" s="120"/>
      <c r="DE228" s="120"/>
      <c r="DF228" s="120"/>
      <c r="DG228" s="120"/>
      <c r="DH228" s="120"/>
      <c r="DI228" s="120"/>
      <c r="DJ228" s="120"/>
      <c r="DK228" s="120"/>
      <c r="DL228" s="120"/>
      <c r="DM228" s="120"/>
      <c r="DN228" s="120"/>
      <c r="DO228" s="120"/>
      <c r="DP228" s="67"/>
      <c r="DQ228" s="67"/>
      <c r="DR228" s="67"/>
      <c r="DS228" s="67"/>
      <c r="DT228" s="67"/>
      <c r="DU228" s="67"/>
      <c r="DV228" s="67"/>
      <c r="DW228" s="67"/>
      <c r="DX228" s="67"/>
      <c r="DY228" s="67"/>
      <c r="DZ228" s="67"/>
      <c r="EA228" s="67"/>
      <c r="EB228" s="67"/>
      <c r="EC228" s="67"/>
      <c r="ED228" s="67"/>
      <c r="EE228" s="67"/>
      <c r="EF228" s="67"/>
      <c r="EG228" s="67"/>
      <c r="EH228" s="67"/>
      <c r="EI228" s="67"/>
      <c r="EJ228" s="67"/>
      <c r="EK228" s="67"/>
      <c r="EL228" s="67"/>
      <c r="EM228" s="67"/>
      <c r="EN228" s="67"/>
      <c r="EO228" s="67"/>
      <c r="EP228" s="67"/>
      <c r="EQ228" s="67"/>
      <c r="ER228" s="67"/>
      <c r="ES228" s="67"/>
      <c r="ET228" s="67"/>
      <c r="EU228" s="67"/>
      <c r="EV228" s="67"/>
      <c r="EW228" s="67"/>
      <c r="EX228" s="67"/>
      <c r="EY228" s="67"/>
      <c r="EZ228" s="67"/>
      <c r="FA228" s="67"/>
      <c r="FB228" s="67"/>
      <c r="FC228" s="67"/>
      <c r="FD228" s="67"/>
      <c r="FE228" s="67"/>
      <c r="FF228" s="67"/>
      <c r="FG228" s="67"/>
      <c r="FH228" s="67"/>
      <c r="FI228" s="67"/>
      <c r="FJ228" s="67"/>
      <c r="FK228" s="67"/>
      <c r="FL228" s="67"/>
      <c r="FM228" s="67"/>
      <c r="FN228" s="67"/>
      <c r="FO228" s="67"/>
      <c r="FP228" s="67"/>
    </row>
    <row r="229" spans="43:172" s="380" customFormat="1" x14ac:dyDescent="0.2">
      <c r="AQ229" s="67"/>
      <c r="AR229" s="67"/>
      <c r="AS229" s="67"/>
      <c r="AT229" s="67"/>
      <c r="AU229" s="67"/>
      <c r="AV229" s="67"/>
      <c r="AW229" s="67"/>
      <c r="AX229" s="67"/>
      <c r="AY229" s="67"/>
      <c r="AZ229" s="67"/>
      <c r="BA229" s="67"/>
      <c r="BB229" s="220"/>
      <c r="BC229" s="220"/>
      <c r="BD229" s="220"/>
      <c r="BE229" s="220"/>
      <c r="BF229" s="220"/>
      <c r="BG229" s="67"/>
      <c r="BH229" s="67"/>
      <c r="BI229" s="67"/>
      <c r="BJ229" s="67"/>
      <c r="BK229" s="67"/>
      <c r="BL229" s="67"/>
      <c r="BM229" s="67"/>
      <c r="BN229" s="67"/>
      <c r="BO229" s="67"/>
      <c r="BP229" s="67"/>
      <c r="BQ229" s="67"/>
      <c r="BR229" s="67"/>
      <c r="BS229" s="67"/>
      <c r="BT229" s="67"/>
      <c r="BU229" s="67"/>
      <c r="BV229" s="67"/>
      <c r="BW229" s="67"/>
      <c r="BX229" s="67"/>
      <c r="BY229" s="67"/>
      <c r="BZ229" s="67"/>
      <c r="CA229" s="67"/>
      <c r="CB229" s="67"/>
      <c r="CC229" s="67"/>
      <c r="CD229" s="67"/>
      <c r="CE229" s="67"/>
      <c r="CF229" s="67"/>
      <c r="CG229" s="67"/>
      <c r="CH229" s="67"/>
      <c r="CI229" s="67"/>
      <c r="CJ229" s="67"/>
      <c r="CK229" s="67"/>
      <c r="CL229" s="67"/>
      <c r="CM229" s="67"/>
      <c r="CN229" s="67"/>
      <c r="CO229" s="67"/>
      <c r="CP229" s="67"/>
      <c r="CQ229" s="120"/>
      <c r="CR229" s="120"/>
      <c r="CS229" s="120"/>
      <c r="CT229" s="120"/>
      <c r="CU229" s="120"/>
      <c r="CV229" s="120"/>
      <c r="CW229" s="120"/>
      <c r="CX229" s="120"/>
      <c r="CY229" s="120"/>
      <c r="CZ229" s="120"/>
      <c r="DA229" s="120"/>
      <c r="DB229" s="120"/>
      <c r="DC229" s="120"/>
      <c r="DD229" s="120"/>
      <c r="DE229" s="120"/>
      <c r="DF229" s="120"/>
      <c r="DG229" s="120"/>
      <c r="DH229" s="120"/>
      <c r="DI229" s="120"/>
      <c r="DJ229" s="120"/>
      <c r="DK229" s="120"/>
      <c r="DL229" s="120"/>
      <c r="DM229" s="120"/>
      <c r="DN229" s="120"/>
      <c r="DO229" s="120"/>
      <c r="DP229" s="67"/>
      <c r="DQ229" s="67"/>
      <c r="DR229" s="67"/>
      <c r="DS229" s="67"/>
      <c r="DT229" s="67"/>
      <c r="DU229" s="67"/>
      <c r="DV229" s="67"/>
      <c r="DW229" s="67"/>
      <c r="DX229" s="67"/>
      <c r="DY229" s="67"/>
      <c r="DZ229" s="67"/>
      <c r="EA229" s="67"/>
      <c r="EB229" s="67"/>
      <c r="EC229" s="67"/>
      <c r="ED229" s="67"/>
      <c r="EE229" s="67"/>
      <c r="EF229" s="67"/>
      <c r="EG229" s="67"/>
      <c r="EH229" s="67"/>
      <c r="EI229" s="67"/>
      <c r="EJ229" s="67"/>
      <c r="EK229" s="67"/>
      <c r="EL229" s="67"/>
      <c r="EM229" s="67"/>
      <c r="EN229" s="67"/>
      <c r="EO229" s="67"/>
      <c r="EP229" s="67"/>
      <c r="EQ229" s="67"/>
      <c r="ER229" s="67"/>
      <c r="ES229" s="67"/>
      <c r="ET229" s="67"/>
      <c r="EU229" s="67"/>
      <c r="EV229" s="67"/>
      <c r="EW229" s="67"/>
      <c r="EX229" s="67"/>
      <c r="EY229" s="67"/>
      <c r="EZ229" s="67"/>
      <c r="FA229" s="67"/>
      <c r="FB229" s="67"/>
      <c r="FC229" s="67"/>
      <c r="FD229" s="67"/>
      <c r="FE229" s="67"/>
      <c r="FF229" s="67"/>
      <c r="FG229" s="67"/>
      <c r="FH229" s="67"/>
      <c r="FI229" s="67"/>
      <c r="FJ229" s="67"/>
      <c r="FK229" s="67"/>
      <c r="FL229" s="67"/>
      <c r="FM229" s="67"/>
      <c r="FN229" s="67"/>
      <c r="FO229" s="67"/>
      <c r="FP229" s="67"/>
    </row>
    <row r="230" spans="43:172" s="380" customFormat="1" x14ac:dyDescent="0.2">
      <c r="AQ230" s="67"/>
      <c r="AR230" s="67"/>
      <c r="AS230" s="67"/>
      <c r="AT230" s="67"/>
      <c r="AU230" s="67"/>
      <c r="AV230" s="67"/>
      <c r="AW230" s="67"/>
      <c r="AX230" s="67"/>
      <c r="AY230" s="67"/>
      <c r="AZ230" s="67"/>
      <c r="BA230" s="67"/>
      <c r="BB230" s="220"/>
      <c r="BC230" s="220"/>
      <c r="BD230" s="220"/>
      <c r="BE230" s="220"/>
      <c r="BF230" s="220"/>
      <c r="BG230" s="67"/>
      <c r="BH230" s="67"/>
      <c r="BI230" s="67"/>
      <c r="BJ230" s="67"/>
      <c r="BK230" s="67"/>
      <c r="BL230" s="67"/>
      <c r="BM230" s="67"/>
      <c r="BN230" s="67"/>
      <c r="BO230" s="67"/>
      <c r="BP230" s="67"/>
      <c r="BQ230" s="67"/>
      <c r="BR230" s="67"/>
      <c r="BS230" s="67"/>
      <c r="BT230" s="67"/>
      <c r="BU230" s="67"/>
      <c r="BV230" s="67"/>
      <c r="BW230" s="67"/>
      <c r="BX230" s="67"/>
      <c r="BY230" s="67"/>
      <c r="BZ230" s="67"/>
      <c r="CA230" s="67"/>
      <c r="CB230" s="67"/>
      <c r="CC230" s="67"/>
      <c r="CD230" s="67"/>
      <c r="CE230" s="67"/>
      <c r="CF230" s="67"/>
      <c r="CG230" s="67"/>
      <c r="CH230" s="67"/>
      <c r="CI230" s="67"/>
      <c r="CJ230" s="67"/>
      <c r="CK230" s="67"/>
      <c r="CL230" s="67"/>
      <c r="CM230" s="67"/>
      <c r="CN230" s="67"/>
      <c r="CO230" s="67"/>
      <c r="CP230" s="67"/>
      <c r="CQ230" s="120"/>
      <c r="CR230" s="120"/>
      <c r="CS230" s="120"/>
      <c r="CT230" s="120"/>
      <c r="CU230" s="120"/>
      <c r="CV230" s="120"/>
      <c r="CW230" s="120"/>
      <c r="CX230" s="120"/>
      <c r="CY230" s="120"/>
      <c r="CZ230" s="120"/>
      <c r="DA230" s="120"/>
      <c r="DB230" s="120"/>
      <c r="DC230" s="120"/>
      <c r="DD230" s="120"/>
      <c r="DE230" s="120"/>
      <c r="DF230" s="120"/>
      <c r="DG230" s="120"/>
      <c r="DH230" s="120"/>
      <c r="DI230" s="120"/>
      <c r="DJ230" s="120"/>
      <c r="DK230" s="120"/>
      <c r="DL230" s="120"/>
      <c r="DM230" s="120"/>
      <c r="DN230" s="120"/>
      <c r="DO230" s="120"/>
      <c r="DP230" s="67"/>
      <c r="DQ230" s="67"/>
      <c r="DR230" s="67"/>
      <c r="DS230" s="67"/>
      <c r="DT230" s="67"/>
      <c r="DU230" s="67"/>
      <c r="DV230" s="67"/>
      <c r="DW230" s="67"/>
      <c r="DX230" s="67"/>
      <c r="DY230" s="67"/>
      <c r="DZ230" s="67"/>
      <c r="EA230" s="67"/>
      <c r="EB230" s="67"/>
      <c r="EC230" s="67"/>
      <c r="ED230" s="67"/>
      <c r="EE230" s="67"/>
      <c r="EF230" s="67"/>
      <c r="EG230" s="67"/>
      <c r="EH230" s="67"/>
      <c r="EI230" s="67"/>
      <c r="EJ230" s="67"/>
      <c r="EK230" s="67"/>
      <c r="EL230" s="67"/>
      <c r="EM230" s="67"/>
      <c r="EN230" s="67"/>
      <c r="EO230" s="67"/>
      <c r="EP230" s="67"/>
      <c r="EQ230" s="67"/>
      <c r="ER230" s="67"/>
      <c r="ES230" s="67"/>
      <c r="ET230" s="67"/>
      <c r="EU230" s="67"/>
      <c r="EV230" s="67"/>
      <c r="EW230" s="67"/>
      <c r="EX230" s="67"/>
      <c r="EY230" s="67"/>
      <c r="EZ230" s="67"/>
      <c r="FA230" s="67"/>
      <c r="FB230" s="67"/>
      <c r="FC230" s="67"/>
      <c r="FD230" s="67"/>
      <c r="FE230" s="67"/>
      <c r="FF230" s="67"/>
      <c r="FG230" s="67"/>
      <c r="FH230" s="67"/>
      <c r="FI230" s="67"/>
      <c r="FJ230" s="67"/>
      <c r="FK230" s="67"/>
      <c r="FL230" s="67"/>
      <c r="FM230" s="67"/>
      <c r="FN230" s="67"/>
      <c r="FO230" s="67"/>
      <c r="FP230" s="67"/>
    </row>
    <row r="231" spans="43:172" s="380" customFormat="1" x14ac:dyDescent="0.2">
      <c r="AQ231" s="67"/>
      <c r="AR231" s="67"/>
      <c r="AS231" s="67"/>
      <c r="AT231" s="67"/>
      <c r="AU231" s="67"/>
      <c r="AV231" s="67"/>
      <c r="AW231" s="67"/>
      <c r="AX231" s="67"/>
      <c r="AY231" s="67"/>
      <c r="AZ231" s="67"/>
      <c r="BA231" s="67"/>
      <c r="BB231" s="220"/>
      <c r="BC231" s="220"/>
      <c r="BD231" s="220"/>
      <c r="BE231" s="220"/>
      <c r="BF231" s="220"/>
      <c r="BG231" s="67"/>
      <c r="BH231" s="67"/>
      <c r="BI231" s="67"/>
      <c r="BJ231" s="67"/>
      <c r="BK231" s="67"/>
      <c r="BL231" s="67"/>
      <c r="BM231" s="67"/>
      <c r="BN231" s="67"/>
      <c r="BO231" s="67"/>
      <c r="BP231" s="67"/>
      <c r="BQ231" s="67"/>
      <c r="BR231" s="67"/>
      <c r="BS231" s="67"/>
      <c r="BT231" s="67"/>
      <c r="BU231" s="67"/>
      <c r="BV231" s="67"/>
      <c r="BW231" s="67"/>
      <c r="BX231" s="67"/>
      <c r="BY231" s="67"/>
      <c r="BZ231" s="67"/>
      <c r="CA231" s="67"/>
      <c r="CB231" s="67"/>
      <c r="CC231" s="67"/>
      <c r="CD231" s="67"/>
      <c r="CE231" s="67"/>
      <c r="CF231" s="67"/>
      <c r="CG231" s="67"/>
      <c r="CH231" s="67"/>
      <c r="CI231" s="67"/>
      <c r="CJ231" s="67"/>
      <c r="CK231" s="67"/>
      <c r="CL231" s="67"/>
      <c r="CM231" s="67"/>
      <c r="CN231" s="67"/>
      <c r="CO231" s="67"/>
      <c r="CP231" s="67"/>
      <c r="CQ231" s="120"/>
      <c r="CR231" s="120"/>
      <c r="CS231" s="120"/>
      <c r="CT231" s="120"/>
      <c r="CU231" s="120"/>
      <c r="CV231" s="120"/>
      <c r="CW231" s="120"/>
      <c r="CX231" s="120"/>
      <c r="CY231" s="120"/>
      <c r="CZ231" s="120"/>
      <c r="DA231" s="120"/>
      <c r="DB231" s="120"/>
      <c r="DC231" s="120"/>
      <c r="DD231" s="120"/>
      <c r="DE231" s="120"/>
      <c r="DF231" s="120"/>
      <c r="DG231" s="120"/>
      <c r="DH231" s="120"/>
      <c r="DI231" s="120"/>
      <c r="DJ231" s="120"/>
      <c r="DK231" s="120"/>
      <c r="DL231" s="120"/>
      <c r="DM231" s="120"/>
      <c r="DN231" s="120"/>
      <c r="DO231" s="120"/>
      <c r="DP231" s="67"/>
      <c r="DQ231" s="67"/>
      <c r="DR231" s="67"/>
      <c r="DS231" s="67"/>
      <c r="DT231" s="67"/>
      <c r="DU231" s="67"/>
      <c r="DV231" s="67"/>
      <c r="DW231" s="67"/>
      <c r="DX231" s="67"/>
      <c r="DY231" s="67"/>
      <c r="DZ231" s="67"/>
      <c r="EA231" s="67"/>
      <c r="EB231" s="67"/>
      <c r="EC231" s="67"/>
      <c r="ED231" s="67"/>
      <c r="EE231" s="67"/>
      <c r="EF231" s="67"/>
      <c r="EG231" s="67"/>
      <c r="EH231" s="67"/>
      <c r="EI231" s="67"/>
      <c r="EJ231" s="67"/>
      <c r="EK231" s="67"/>
      <c r="EL231" s="67"/>
      <c r="EM231" s="67"/>
      <c r="EN231" s="67"/>
      <c r="EO231" s="67"/>
      <c r="EP231" s="67"/>
      <c r="EQ231" s="67"/>
      <c r="ER231" s="67"/>
      <c r="ES231" s="67"/>
      <c r="ET231" s="67"/>
      <c r="EU231" s="67"/>
      <c r="EV231" s="67"/>
      <c r="EW231" s="67"/>
      <c r="EX231" s="67"/>
      <c r="EY231" s="67"/>
      <c r="EZ231" s="67"/>
      <c r="FA231" s="67"/>
      <c r="FB231" s="67"/>
      <c r="FC231" s="67"/>
      <c r="FD231" s="67"/>
      <c r="FE231" s="67"/>
      <c r="FF231" s="67"/>
      <c r="FG231" s="67"/>
      <c r="FH231" s="67"/>
      <c r="FI231" s="67"/>
      <c r="FJ231" s="67"/>
      <c r="FK231" s="67"/>
      <c r="FL231" s="67"/>
      <c r="FM231" s="67"/>
      <c r="FN231" s="67"/>
      <c r="FO231" s="67"/>
      <c r="FP231" s="67"/>
    </row>
    <row r="232" spans="43:172" s="380" customFormat="1" x14ac:dyDescent="0.2">
      <c r="AQ232" s="67"/>
      <c r="AR232" s="67"/>
      <c r="AS232" s="67"/>
      <c r="AT232" s="67"/>
      <c r="AU232" s="67"/>
      <c r="AV232" s="67"/>
      <c r="AW232" s="67"/>
      <c r="AX232" s="67"/>
      <c r="AY232" s="67"/>
      <c r="AZ232" s="67"/>
      <c r="BA232" s="67"/>
      <c r="BB232" s="220"/>
      <c r="BC232" s="220"/>
      <c r="BD232" s="220"/>
      <c r="BE232" s="220"/>
      <c r="BF232" s="220"/>
      <c r="BG232" s="67"/>
      <c r="BH232" s="67"/>
      <c r="BI232" s="67"/>
      <c r="BJ232" s="67"/>
      <c r="BK232" s="67"/>
      <c r="BL232" s="67"/>
      <c r="BM232" s="67"/>
      <c r="BN232" s="67"/>
      <c r="BO232" s="67"/>
      <c r="BP232" s="67"/>
      <c r="BQ232" s="67"/>
      <c r="BR232" s="67"/>
      <c r="BS232" s="67"/>
      <c r="BT232" s="67"/>
      <c r="BU232" s="67"/>
      <c r="BV232" s="67"/>
      <c r="BW232" s="67"/>
      <c r="BX232" s="67"/>
      <c r="BY232" s="67"/>
      <c r="BZ232" s="67"/>
      <c r="CA232" s="67"/>
      <c r="CB232" s="67"/>
      <c r="CC232" s="67"/>
      <c r="CD232" s="67"/>
      <c r="CE232" s="67"/>
      <c r="CF232" s="67"/>
      <c r="CG232" s="67"/>
      <c r="CH232" s="67"/>
      <c r="CI232" s="67"/>
      <c r="CJ232" s="67"/>
      <c r="CK232" s="67"/>
      <c r="CL232" s="67"/>
      <c r="CM232" s="67"/>
      <c r="CN232" s="67"/>
      <c r="CO232" s="67"/>
      <c r="CP232" s="67"/>
      <c r="CQ232" s="120"/>
      <c r="CR232" s="120"/>
      <c r="CS232" s="120"/>
      <c r="CT232" s="120"/>
      <c r="CU232" s="120"/>
      <c r="CV232" s="120"/>
      <c r="CW232" s="120"/>
      <c r="CX232" s="120"/>
      <c r="CY232" s="120"/>
      <c r="CZ232" s="120"/>
      <c r="DA232" s="120"/>
      <c r="DB232" s="120"/>
      <c r="DC232" s="120"/>
      <c r="DD232" s="120"/>
      <c r="DE232" s="120"/>
      <c r="DF232" s="120"/>
      <c r="DG232" s="120"/>
      <c r="DH232" s="120"/>
      <c r="DI232" s="120"/>
      <c r="DJ232" s="120"/>
      <c r="DK232" s="120"/>
      <c r="DL232" s="120"/>
      <c r="DM232" s="120"/>
      <c r="DN232" s="120"/>
      <c r="DO232" s="120"/>
      <c r="DP232" s="67"/>
      <c r="DQ232" s="67"/>
      <c r="DR232" s="67"/>
      <c r="DS232" s="67"/>
      <c r="DT232" s="67"/>
      <c r="DU232" s="67"/>
      <c r="DV232" s="67"/>
      <c r="DW232" s="67"/>
      <c r="DX232" s="67"/>
      <c r="DY232" s="67"/>
      <c r="DZ232" s="67"/>
      <c r="EA232" s="67"/>
      <c r="EB232" s="67"/>
      <c r="EC232" s="67"/>
      <c r="ED232" s="67"/>
      <c r="EE232" s="67"/>
      <c r="EF232" s="67"/>
      <c r="EG232" s="67"/>
      <c r="EH232" s="67"/>
      <c r="EI232" s="67"/>
      <c r="EJ232" s="67"/>
      <c r="EK232" s="67"/>
      <c r="EL232" s="67"/>
      <c r="EM232" s="67"/>
      <c r="EN232" s="67"/>
      <c r="EO232" s="67"/>
      <c r="EP232" s="67"/>
      <c r="EQ232" s="67"/>
      <c r="ER232" s="67"/>
      <c r="ES232" s="67"/>
      <c r="ET232" s="67"/>
      <c r="EU232" s="67"/>
      <c r="EV232" s="67"/>
      <c r="EW232" s="67"/>
      <c r="EX232" s="67"/>
      <c r="EY232" s="67"/>
      <c r="EZ232" s="67"/>
      <c r="FA232" s="67"/>
      <c r="FB232" s="67"/>
      <c r="FC232" s="67"/>
      <c r="FD232" s="67"/>
      <c r="FE232" s="67"/>
      <c r="FF232" s="67"/>
      <c r="FG232" s="67"/>
      <c r="FH232" s="67"/>
      <c r="FI232" s="67"/>
      <c r="FJ232" s="67"/>
      <c r="FK232" s="67"/>
      <c r="FL232" s="67"/>
      <c r="FM232" s="67"/>
      <c r="FN232" s="67"/>
      <c r="FO232" s="67"/>
      <c r="FP232" s="67"/>
    </row>
    <row r="233" spans="43:172" s="380" customFormat="1" x14ac:dyDescent="0.2">
      <c r="AQ233" s="67"/>
      <c r="AR233" s="67"/>
      <c r="AS233" s="67"/>
      <c r="AT233" s="67"/>
      <c r="AU233" s="67"/>
      <c r="AV233" s="67"/>
      <c r="AW233" s="67"/>
      <c r="AX233" s="67"/>
      <c r="AY233" s="67"/>
      <c r="AZ233" s="67"/>
      <c r="BA233" s="67"/>
      <c r="BB233" s="220"/>
      <c r="BC233" s="220"/>
      <c r="BD233" s="220"/>
      <c r="BE233" s="220"/>
      <c r="BF233" s="220"/>
      <c r="BG233" s="67"/>
      <c r="BH233" s="67"/>
      <c r="BI233" s="67"/>
      <c r="BJ233" s="67"/>
      <c r="BK233" s="67"/>
      <c r="BL233" s="67"/>
      <c r="BM233" s="67"/>
      <c r="BN233" s="67"/>
      <c r="BO233" s="67"/>
      <c r="BP233" s="67"/>
      <c r="BQ233" s="67"/>
      <c r="BR233" s="67"/>
      <c r="BS233" s="67"/>
      <c r="BT233" s="67"/>
      <c r="BU233" s="67"/>
      <c r="BV233" s="67"/>
      <c r="BW233" s="67"/>
      <c r="BX233" s="67"/>
      <c r="BY233" s="67"/>
      <c r="BZ233" s="67"/>
      <c r="CA233" s="67"/>
      <c r="CB233" s="67"/>
      <c r="CC233" s="67"/>
      <c r="CD233" s="67"/>
      <c r="CE233" s="67"/>
      <c r="CF233" s="67"/>
      <c r="CG233" s="67"/>
      <c r="CH233" s="67"/>
      <c r="CI233" s="67"/>
      <c r="CJ233" s="67"/>
      <c r="CK233" s="67"/>
      <c r="CL233" s="67"/>
      <c r="CM233" s="67"/>
      <c r="CN233" s="67"/>
      <c r="CO233" s="67"/>
      <c r="CP233" s="67"/>
      <c r="CQ233" s="120"/>
      <c r="CR233" s="120"/>
      <c r="CS233" s="120"/>
      <c r="CT233" s="120"/>
      <c r="CU233" s="120"/>
      <c r="CV233" s="120"/>
      <c r="CW233" s="120"/>
      <c r="CX233" s="120"/>
      <c r="CY233" s="120"/>
      <c r="CZ233" s="120"/>
      <c r="DA233" s="120"/>
      <c r="DB233" s="120"/>
      <c r="DC233" s="120"/>
      <c r="DD233" s="120"/>
      <c r="DE233" s="120"/>
      <c r="DF233" s="120"/>
      <c r="DG233" s="120"/>
      <c r="DH233" s="120"/>
      <c r="DI233" s="120"/>
      <c r="DJ233" s="120"/>
      <c r="DK233" s="120"/>
      <c r="DL233" s="120"/>
      <c r="DM233" s="120"/>
      <c r="DN233" s="120"/>
      <c r="DO233" s="120"/>
      <c r="DP233" s="67"/>
      <c r="DQ233" s="67"/>
      <c r="DR233" s="67"/>
      <c r="DS233" s="67"/>
      <c r="DT233" s="67"/>
      <c r="DU233" s="67"/>
      <c r="DV233" s="67"/>
      <c r="DW233" s="67"/>
      <c r="DX233" s="67"/>
      <c r="DY233" s="67"/>
      <c r="DZ233" s="67"/>
      <c r="EA233" s="67"/>
      <c r="EB233" s="67"/>
      <c r="EC233" s="67"/>
      <c r="ED233" s="67"/>
      <c r="EE233" s="67"/>
      <c r="EF233" s="67"/>
      <c r="EG233" s="67"/>
      <c r="EH233" s="67"/>
      <c r="EI233" s="67"/>
      <c r="EJ233" s="67"/>
      <c r="EK233" s="67"/>
      <c r="EL233" s="67"/>
      <c r="EM233" s="67"/>
      <c r="EN233" s="67"/>
      <c r="EO233" s="67"/>
      <c r="EP233" s="67"/>
      <c r="EQ233" s="67"/>
      <c r="ER233" s="67"/>
      <c r="ES233" s="67"/>
      <c r="ET233" s="67"/>
      <c r="EU233" s="67"/>
      <c r="EV233" s="67"/>
      <c r="EW233" s="67"/>
      <c r="EX233" s="67"/>
      <c r="EY233" s="67"/>
      <c r="EZ233" s="67"/>
      <c r="FA233" s="67"/>
      <c r="FB233" s="67"/>
      <c r="FC233" s="67"/>
      <c r="FD233" s="67"/>
      <c r="FE233" s="67"/>
      <c r="FF233" s="67"/>
      <c r="FG233" s="67"/>
      <c r="FH233" s="67"/>
      <c r="FI233" s="67"/>
      <c r="FJ233" s="67"/>
      <c r="FK233" s="67"/>
      <c r="FL233" s="67"/>
      <c r="FM233" s="67"/>
      <c r="FN233" s="67"/>
      <c r="FO233" s="67"/>
      <c r="FP233" s="67"/>
    </row>
    <row r="234" spans="43:172" s="380" customFormat="1" x14ac:dyDescent="0.2">
      <c r="AQ234" s="67"/>
      <c r="AR234" s="67"/>
      <c r="AS234" s="67"/>
      <c r="AT234" s="67"/>
      <c r="AU234" s="67"/>
      <c r="AV234" s="67"/>
      <c r="AW234" s="67"/>
      <c r="AX234" s="67"/>
      <c r="AY234" s="67"/>
      <c r="AZ234" s="67"/>
      <c r="BA234" s="67"/>
      <c r="BB234" s="220"/>
      <c r="BC234" s="220"/>
      <c r="BD234" s="220"/>
      <c r="BE234" s="220"/>
      <c r="BF234" s="220"/>
      <c r="BG234" s="67"/>
      <c r="BH234" s="67"/>
      <c r="BI234" s="67"/>
      <c r="BJ234" s="67"/>
      <c r="BK234" s="67"/>
      <c r="BL234" s="67"/>
      <c r="BM234" s="67"/>
      <c r="BN234" s="67"/>
      <c r="BO234" s="67"/>
      <c r="BP234" s="67"/>
      <c r="BQ234" s="67"/>
      <c r="BR234" s="67"/>
      <c r="BS234" s="67"/>
      <c r="BT234" s="67"/>
      <c r="BU234" s="67"/>
      <c r="BV234" s="67"/>
      <c r="BW234" s="67"/>
      <c r="BX234" s="67"/>
      <c r="BY234" s="67"/>
      <c r="BZ234" s="67"/>
      <c r="CA234" s="67"/>
      <c r="CB234" s="67"/>
      <c r="CC234" s="67"/>
      <c r="CD234" s="67"/>
      <c r="CE234" s="67"/>
      <c r="CF234" s="67"/>
      <c r="CG234" s="67"/>
      <c r="CH234" s="67"/>
      <c r="CI234" s="67"/>
      <c r="CJ234" s="67"/>
      <c r="CK234" s="67"/>
      <c r="CL234" s="67"/>
      <c r="CM234" s="67"/>
      <c r="CN234" s="67"/>
      <c r="CO234" s="67"/>
      <c r="CP234" s="67"/>
      <c r="CQ234" s="120"/>
      <c r="CR234" s="120"/>
      <c r="CS234" s="120"/>
      <c r="CT234" s="120"/>
      <c r="CU234" s="120"/>
      <c r="CV234" s="120"/>
      <c r="CW234" s="120"/>
      <c r="CX234" s="120"/>
      <c r="CY234" s="120"/>
      <c r="CZ234" s="120"/>
      <c r="DA234" s="120"/>
      <c r="DB234" s="120"/>
      <c r="DC234" s="120"/>
      <c r="DD234" s="120"/>
      <c r="DE234" s="120"/>
      <c r="DF234" s="120"/>
      <c r="DG234" s="120"/>
      <c r="DH234" s="120"/>
      <c r="DI234" s="120"/>
      <c r="DJ234" s="120"/>
      <c r="DK234" s="120"/>
      <c r="DL234" s="120"/>
      <c r="DM234" s="120"/>
      <c r="DN234" s="120"/>
      <c r="DO234" s="120"/>
      <c r="DP234" s="67"/>
      <c r="DQ234" s="67"/>
      <c r="DR234" s="67"/>
      <c r="DS234" s="67"/>
      <c r="DT234" s="67"/>
      <c r="DU234" s="67"/>
      <c r="DV234" s="67"/>
      <c r="DW234" s="67"/>
      <c r="DX234" s="67"/>
      <c r="DY234" s="67"/>
      <c r="DZ234" s="67"/>
      <c r="EA234" s="67"/>
      <c r="EB234" s="67"/>
      <c r="EC234" s="67"/>
      <c r="ED234" s="67"/>
      <c r="EE234" s="67"/>
      <c r="EF234" s="67"/>
      <c r="EG234" s="67"/>
      <c r="EH234" s="67"/>
      <c r="EI234" s="67"/>
      <c r="EJ234" s="67"/>
      <c r="EK234" s="67"/>
      <c r="EL234" s="67"/>
      <c r="EM234" s="67"/>
      <c r="EN234" s="67"/>
      <c r="EO234" s="67"/>
      <c r="EP234" s="67"/>
      <c r="EQ234" s="67"/>
      <c r="ER234" s="67"/>
      <c r="ES234" s="67"/>
      <c r="ET234" s="67"/>
      <c r="EU234" s="67"/>
      <c r="EV234" s="67"/>
      <c r="EW234" s="67"/>
      <c r="EX234" s="67"/>
      <c r="EY234" s="67"/>
      <c r="EZ234" s="67"/>
      <c r="FA234" s="67"/>
      <c r="FB234" s="67"/>
      <c r="FC234" s="67"/>
      <c r="FD234" s="67"/>
      <c r="FE234" s="67"/>
      <c r="FF234" s="67"/>
      <c r="FG234" s="67"/>
      <c r="FH234" s="67"/>
      <c r="FI234" s="67"/>
      <c r="FJ234" s="67"/>
      <c r="FK234" s="67"/>
      <c r="FL234" s="67"/>
      <c r="FM234" s="67"/>
      <c r="FN234" s="67"/>
      <c r="FO234" s="67"/>
      <c r="FP234" s="67"/>
    </row>
    <row r="235" spans="43:172" s="380" customFormat="1" x14ac:dyDescent="0.2">
      <c r="AQ235" s="67"/>
      <c r="AR235" s="67"/>
      <c r="AS235" s="67"/>
      <c r="AT235" s="67"/>
      <c r="AU235" s="67"/>
      <c r="AV235" s="67"/>
      <c r="AW235" s="67"/>
      <c r="AX235" s="67"/>
      <c r="AY235" s="67"/>
      <c r="AZ235" s="67"/>
      <c r="BA235" s="67"/>
      <c r="BB235" s="220"/>
      <c r="BC235" s="220"/>
      <c r="BD235" s="220"/>
      <c r="BE235" s="220"/>
      <c r="BF235" s="220"/>
      <c r="BG235" s="67"/>
      <c r="BH235" s="67"/>
      <c r="BI235" s="67"/>
      <c r="BJ235" s="67"/>
      <c r="BK235" s="67"/>
      <c r="BL235" s="67"/>
      <c r="BM235" s="67"/>
      <c r="BN235" s="67"/>
      <c r="BO235" s="67"/>
      <c r="BP235" s="67"/>
      <c r="BQ235" s="67"/>
      <c r="BR235" s="67"/>
      <c r="BS235" s="67"/>
      <c r="BT235" s="67"/>
      <c r="BU235" s="67"/>
      <c r="BV235" s="67"/>
      <c r="BW235" s="67"/>
      <c r="BX235" s="67"/>
      <c r="BY235" s="67"/>
      <c r="BZ235" s="67"/>
      <c r="CA235" s="67"/>
      <c r="CB235" s="67"/>
      <c r="CC235" s="67"/>
      <c r="CD235" s="67"/>
      <c r="CE235" s="67"/>
      <c r="CF235" s="67"/>
      <c r="CG235" s="67"/>
      <c r="CH235" s="67"/>
      <c r="CI235" s="67"/>
      <c r="CJ235" s="67"/>
      <c r="CK235" s="67"/>
      <c r="CL235" s="67"/>
      <c r="CM235" s="67"/>
      <c r="CN235" s="67"/>
      <c r="CO235" s="67"/>
      <c r="CP235" s="67"/>
      <c r="CQ235" s="120"/>
      <c r="CR235" s="120"/>
      <c r="CS235" s="120"/>
      <c r="CT235" s="120"/>
      <c r="CU235" s="120"/>
      <c r="CV235" s="120"/>
      <c r="CW235" s="120"/>
      <c r="CX235" s="120"/>
      <c r="CY235" s="120"/>
      <c r="CZ235" s="120"/>
      <c r="DA235" s="120"/>
      <c r="DB235" s="120"/>
      <c r="DC235" s="120"/>
      <c r="DD235" s="120"/>
      <c r="DE235" s="120"/>
      <c r="DF235" s="120"/>
      <c r="DG235" s="120"/>
      <c r="DH235" s="120"/>
      <c r="DI235" s="120"/>
      <c r="DJ235" s="120"/>
      <c r="DK235" s="120"/>
      <c r="DL235" s="120"/>
      <c r="DM235" s="120"/>
      <c r="DN235" s="120"/>
      <c r="DO235" s="120"/>
      <c r="DP235" s="67"/>
      <c r="DQ235" s="67"/>
      <c r="DR235" s="67"/>
      <c r="DS235" s="67"/>
      <c r="DT235" s="67"/>
      <c r="DU235" s="67"/>
      <c r="DV235" s="67"/>
      <c r="DW235" s="67"/>
      <c r="DX235" s="67"/>
      <c r="DY235" s="67"/>
      <c r="DZ235" s="67"/>
      <c r="EA235" s="67"/>
      <c r="EB235" s="67"/>
      <c r="EC235" s="67"/>
      <c r="ED235" s="67"/>
      <c r="EE235" s="67"/>
      <c r="EF235" s="67"/>
      <c r="EG235" s="67"/>
      <c r="EH235" s="67"/>
      <c r="EI235" s="67"/>
      <c r="EJ235" s="67"/>
      <c r="EK235" s="67"/>
      <c r="EL235" s="67"/>
      <c r="EM235" s="67"/>
      <c r="EN235" s="67"/>
      <c r="EO235" s="67"/>
      <c r="EP235" s="67"/>
      <c r="EQ235" s="67"/>
      <c r="ER235" s="67"/>
      <c r="ES235" s="67"/>
      <c r="ET235" s="67"/>
      <c r="EU235" s="67"/>
      <c r="EV235" s="67"/>
      <c r="EW235" s="67"/>
      <c r="EX235" s="67"/>
      <c r="EY235" s="67"/>
      <c r="EZ235" s="67"/>
      <c r="FA235" s="67"/>
      <c r="FB235" s="67"/>
      <c r="FC235" s="67"/>
      <c r="FD235" s="67"/>
      <c r="FE235" s="67"/>
      <c r="FF235" s="67"/>
      <c r="FG235" s="67"/>
      <c r="FH235" s="67"/>
      <c r="FI235" s="67"/>
      <c r="FJ235" s="67"/>
      <c r="FK235" s="67"/>
      <c r="FL235" s="67"/>
      <c r="FM235" s="67"/>
      <c r="FN235" s="67"/>
      <c r="FO235" s="67"/>
      <c r="FP235" s="67"/>
    </row>
    <row r="236" spans="43:172" s="380" customFormat="1" x14ac:dyDescent="0.2">
      <c r="AQ236" s="67"/>
      <c r="AR236" s="67"/>
      <c r="AS236" s="67"/>
      <c r="AT236" s="67"/>
      <c r="AU236" s="67"/>
      <c r="AV236" s="67"/>
      <c r="AW236" s="67"/>
      <c r="AX236" s="67"/>
      <c r="AY236" s="67"/>
      <c r="AZ236" s="67"/>
      <c r="BA236" s="67"/>
      <c r="BB236" s="220"/>
      <c r="BC236" s="220"/>
      <c r="BD236" s="220"/>
      <c r="BE236" s="220"/>
      <c r="BF236" s="220"/>
      <c r="BG236" s="67"/>
      <c r="BH236" s="67"/>
      <c r="BI236" s="67"/>
      <c r="BJ236" s="67"/>
      <c r="BK236" s="67"/>
      <c r="BL236" s="67"/>
      <c r="BM236" s="67"/>
      <c r="BN236" s="67"/>
      <c r="BO236" s="67"/>
      <c r="BP236" s="67"/>
      <c r="BQ236" s="67"/>
      <c r="BR236" s="67"/>
      <c r="BS236" s="67"/>
      <c r="BT236" s="67"/>
      <c r="BU236" s="67"/>
      <c r="BV236" s="67"/>
      <c r="BW236" s="67"/>
      <c r="BX236" s="67"/>
      <c r="BY236" s="67"/>
      <c r="BZ236" s="67"/>
      <c r="CA236" s="67"/>
      <c r="CB236" s="67"/>
      <c r="CC236" s="67"/>
      <c r="CD236" s="67"/>
      <c r="CE236" s="67"/>
      <c r="CF236" s="67"/>
      <c r="CG236" s="67"/>
      <c r="CH236" s="67"/>
      <c r="CI236" s="67"/>
      <c r="CJ236" s="67"/>
      <c r="CK236" s="67"/>
      <c r="CL236" s="67"/>
      <c r="CM236" s="67"/>
      <c r="CN236" s="67"/>
      <c r="CO236" s="67"/>
      <c r="CP236" s="67"/>
      <c r="CQ236" s="120"/>
      <c r="CR236" s="120"/>
      <c r="CS236" s="120"/>
      <c r="CT236" s="120"/>
      <c r="CU236" s="120"/>
      <c r="CV236" s="120"/>
      <c r="CW236" s="120"/>
      <c r="CX236" s="120"/>
      <c r="CY236" s="120"/>
      <c r="CZ236" s="120"/>
      <c r="DA236" s="120"/>
      <c r="DB236" s="120"/>
      <c r="DC236" s="120"/>
      <c r="DD236" s="120"/>
      <c r="DE236" s="120"/>
      <c r="DF236" s="120"/>
      <c r="DG236" s="120"/>
      <c r="DH236" s="120"/>
      <c r="DI236" s="120"/>
      <c r="DJ236" s="120"/>
      <c r="DK236" s="120"/>
      <c r="DL236" s="120"/>
      <c r="DM236" s="120"/>
      <c r="DN236" s="120"/>
      <c r="DO236" s="120"/>
      <c r="DP236" s="67"/>
      <c r="DQ236" s="67"/>
      <c r="DR236" s="67"/>
      <c r="DS236" s="67"/>
      <c r="DT236" s="67"/>
      <c r="DU236" s="67"/>
      <c r="DV236" s="67"/>
      <c r="DW236" s="67"/>
      <c r="DX236" s="67"/>
      <c r="DY236" s="67"/>
      <c r="DZ236" s="67"/>
      <c r="EA236" s="67"/>
      <c r="EB236" s="67"/>
      <c r="EC236" s="67"/>
      <c r="ED236" s="67"/>
      <c r="EE236" s="67"/>
      <c r="EF236" s="67"/>
      <c r="EG236" s="67"/>
      <c r="EH236" s="67"/>
      <c r="EI236" s="67"/>
      <c r="EJ236" s="67"/>
      <c r="EK236" s="67"/>
      <c r="EL236" s="67"/>
      <c r="EM236" s="67"/>
      <c r="EN236" s="67"/>
      <c r="EO236" s="67"/>
      <c r="EP236" s="67"/>
      <c r="EQ236" s="67"/>
      <c r="ER236" s="67"/>
      <c r="ES236" s="67"/>
      <c r="ET236" s="67"/>
      <c r="EU236" s="67"/>
      <c r="EV236" s="67"/>
      <c r="EW236" s="67"/>
      <c r="EX236" s="67"/>
      <c r="EY236" s="67"/>
      <c r="EZ236" s="67"/>
      <c r="FA236" s="67"/>
      <c r="FB236" s="67"/>
      <c r="FC236" s="67"/>
      <c r="FD236" s="67"/>
      <c r="FE236" s="67"/>
      <c r="FF236" s="67"/>
      <c r="FG236" s="67"/>
      <c r="FH236" s="67"/>
      <c r="FI236" s="67"/>
      <c r="FJ236" s="67"/>
      <c r="FK236" s="67"/>
      <c r="FL236" s="67"/>
      <c r="FM236" s="67"/>
      <c r="FN236" s="67"/>
      <c r="FO236" s="67"/>
      <c r="FP236" s="67"/>
    </row>
    <row r="237" spans="43:172" s="380" customFormat="1" x14ac:dyDescent="0.2">
      <c r="AQ237" s="67"/>
      <c r="AR237" s="67"/>
      <c r="AS237" s="67"/>
      <c r="AT237" s="67"/>
      <c r="AU237" s="67"/>
      <c r="AV237" s="67"/>
      <c r="AW237" s="67"/>
      <c r="AX237" s="67"/>
      <c r="AY237" s="67"/>
      <c r="AZ237" s="67"/>
      <c r="BA237" s="67"/>
      <c r="BB237" s="220"/>
      <c r="BC237" s="220"/>
      <c r="BD237" s="220"/>
      <c r="BE237" s="220"/>
      <c r="BF237" s="220"/>
      <c r="BG237" s="67"/>
      <c r="BH237" s="67"/>
      <c r="BI237" s="67"/>
      <c r="BJ237" s="67"/>
      <c r="BK237" s="67"/>
      <c r="BL237" s="67"/>
      <c r="BM237" s="67"/>
      <c r="BN237" s="67"/>
      <c r="BO237" s="67"/>
      <c r="BP237" s="67"/>
      <c r="BQ237" s="67"/>
      <c r="BR237" s="67"/>
      <c r="BS237" s="67"/>
      <c r="BT237" s="67"/>
      <c r="BU237" s="67"/>
      <c r="BV237" s="67"/>
      <c r="BW237" s="67"/>
      <c r="BX237" s="67"/>
      <c r="BY237" s="67"/>
      <c r="BZ237" s="67"/>
      <c r="CA237" s="67"/>
      <c r="CB237" s="67"/>
      <c r="CC237" s="67"/>
      <c r="CD237" s="67"/>
      <c r="CE237" s="67"/>
      <c r="CF237" s="67"/>
      <c r="CG237" s="67"/>
      <c r="CH237" s="67"/>
      <c r="CI237" s="67"/>
      <c r="CJ237" s="67"/>
      <c r="CK237" s="67"/>
      <c r="CL237" s="67"/>
      <c r="CM237" s="67"/>
      <c r="CN237" s="67"/>
      <c r="CO237" s="67"/>
      <c r="CP237" s="67"/>
      <c r="CQ237" s="120"/>
      <c r="CR237" s="120"/>
      <c r="CS237" s="120"/>
      <c r="CT237" s="120"/>
      <c r="CU237" s="120"/>
      <c r="CV237" s="120"/>
      <c r="CW237" s="120"/>
      <c r="CX237" s="120"/>
      <c r="CY237" s="120"/>
      <c r="CZ237" s="120"/>
      <c r="DA237" s="120"/>
      <c r="DB237" s="120"/>
      <c r="DC237" s="120"/>
      <c r="DD237" s="120"/>
      <c r="DE237" s="120"/>
      <c r="DF237" s="120"/>
      <c r="DG237" s="120"/>
      <c r="DH237" s="120"/>
      <c r="DI237" s="120"/>
      <c r="DJ237" s="120"/>
      <c r="DK237" s="120"/>
      <c r="DL237" s="120"/>
      <c r="DM237" s="120"/>
      <c r="DN237" s="120"/>
      <c r="DO237" s="120"/>
      <c r="DP237" s="67"/>
      <c r="DQ237" s="67"/>
      <c r="DR237" s="67"/>
      <c r="DS237" s="67"/>
      <c r="DT237" s="67"/>
      <c r="DU237" s="67"/>
      <c r="DV237" s="67"/>
      <c r="DW237" s="67"/>
      <c r="DX237" s="67"/>
      <c r="DY237" s="67"/>
      <c r="DZ237" s="67"/>
      <c r="EA237" s="67"/>
      <c r="EB237" s="67"/>
      <c r="EC237" s="67"/>
      <c r="ED237" s="67"/>
      <c r="EE237" s="67"/>
      <c r="EF237" s="67"/>
      <c r="EG237" s="67"/>
      <c r="EH237" s="67"/>
      <c r="EI237" s="67"/>
      <c r="EJ237" s="67"/>
      <c r="EK237" s="67"/>
      <c r="EL237" s="67"/>
      <c r="EM237" s="67"/>
      <c r="EN237" s="67"/>
      <c r="EO237" s="67"/>
      <c r="EP237" s="67"/>
      <c r="EQ237" s="67"/>
      <c r="ER237" s="67"/>
      <c r="ES237" s="67"/>
      <c r="ET237" s="67"/>
      <c r="EU237" s="67"/>
      <c r="EV237" s="67"/>
      <c r="EW237" s="67"/>
      <c r="EX237" s="67"/>
      <c r="EY237" s="67"/>
      <c r="EZ237" s="67"/>
      <c r="FA237" s="67"/>
      <c r="FB237" s="67"/>
      <c r="FC237" s="67"/>
      <c r="FD237" s="67"/>
      <c r="FE237" s="67"/>
      <c r="FF237" s="67"/>
      <c r="FG237" s="67"/>
      <c r="FH237" s="67"/>
      <c r="FI237" s="67"/>
      <c r="FJ237" s="67"/>
      <c r="FK237" s="67"/>
      <c r="FL237" s="67"/>
      <c r="FM237" s="67"/>
      <c r="FN237" s="67"/>
      <c r="FO237" s="67"/>
      <c r="FP237" s="67"/>
    </row>
    <row r="238" spans="43:172" s="380" customFormat="1" x14ac:dyDescent="0.2">
      <c r="AQ238" s="67"/>
      <c r="AR238" s="67"/>
      <c r="AS238" s="67"/>
      <c r="AT238" s="67"/>
      <c r="AU238" s="67"/>
      <c r="AV238" s="67"/>
      <c r="AW238" s="67"/>
      <c r="AX238" s="67"/>
      <c r="AY238" s="67"/>
      <c r="AZ238" s="67"/>
      <c r="BA238" s="67"/>
      <c r="BB238" s="220"/>
      <c r="BC238" s="220"/>
      <c r="BD238" s="220"/>
      <c r="BE238" s="220"/>
      <c r="BF238" s="220"/>
      <c r="BG238" s="67"/>
      <c r="BH238" s="67"/>
      <c r="BI238" s="67"/>
      <c r="BJ238" s="67"/>
      <c r="BK238" s="67"/>
      <c r="BL238" s="67"/>
      <c r="BM238" s="67"/>
      <c r="BN238" s="67"/>
      <c r="BO238" s="67"/>
      <c r="BP238" s="67"/>
      <c r="BQ238" s="67"/>
      <c r="BR238" s="67"/>
      <c r="BS238" s="67"/>
      <c r="BT238" s="67"/>
      <c r="BU238" s="67"/>
      <c r="BV238" s="67"/>
      <c r="BW238" s="67"/>
      <c r="BX238" s="67"/>
      <c r="BY238" s="67"/>
      <c r="BZ238" s="67"/>
      <c r="CA238" s="67"/>
      <c r="CB238" s="67"/>
      <c r="CC238" s="67"/>
      <c r="CD238" s="67"/>
      <c r="CE238" s="67"/>
      <c r="CF238" s="67"/>
      <c r="CG238" s="67"/>
      <c r="CH238" s="67"/>
      <c r="CI238" s="67"/>
      <c r="CJ238" s="67"/>
      <c r="CK238" s="67"/>
      <c r="CL238" s="67"/>
      <c r="CM238" s="67"/>
      <c r="CN238" s="67"/>
      <c r="CO238" s="67"/>
      <c r="CP238" s="67"/>
      <c r="CQ238" s="120"/>
      <c r="CR238" s="120"/>
      <c r="CS238" s="120"/>
      <c r="CT238" s="120"/>
      <c r="CU238" s="120"/>
      <c r="CV238" s="120"/>
      <c r="CW238" s="120"/>
      <c r="CX238" s="120"/>
      <c r="CY238" s="120"/>
      <c r="CZ238" s="120"/>
      <c r="DA238" s="120"/>
      <c r="DB238" s="120"/>
      <c r="DC238" s="120"/>
      <c r="DD238" s="120"/>
      <c r="DE238" s="120"/>
      <c r="DF238" s="120"/>
      <c r="DG238" s="120"/>
      <c r="DH238" s="120"/>
      <c r="DI238" s="120"/>
      <c r="DJ238" s="120"/>
      <c r="DK238" s="120"/>
      <c r="DL238" s="120"/>
      <c r="DM238" s="120"/>
      <c r="DN238" s="120"/>
      <c r="DO238" s="120"/>
      <c r="DP238" s="67"/>
      <c r="DQ238" s="67"/>
      <c r="DR238" s="67"/>
      <c r="DS238" s="67"/>
      <c r="DT238" s="67"/>
      <c r="DU238" s="67"/>
      <c r="DV238" s="67"/>
      <c r="DW238" s="67"/>
      <c r="DX238" s="67"/>
      <c r="DY238" s="67"/>
      <c r="DZ238" s="67"/>
      <c r="EA238" s="67"/>
      <c r="EB238" s="67"/>
      <c r="EC238" s="67"/>
      <c r="ED238" s="67"/>
      <c r="EE238" s="67"/>
      <c r="EF238" s="67"/>
      <c r="EG238" s="67"/>
      <c r="EH238" s="67"/>
      <c r="EI238" s="67"/>
      <c r="EJ238" s="67"/>
      <c r="EK238" s="67"/>
      <c r="EL238" s="67"/>
      <c r="EM238" s="67"/>
      <c r="EN238" s="67"/>
      <c r="EO238" s="67"/>
      <c r="EP238" s="67"/>
      <c r="EQ238" s="67"/>
      <c r="ER238" s="67"/>
      <c r="ES238" s="67"/>
      <c r="ET238" s="67"/>
      <c r="EU238" s="67"/>
      <c r="EV238" s="67"/>
      <c r="EW238" s="67"/>
      <c r="EX238" s="67"/>
      <c r="EY238" s="67"/>
      <c r="EZ238" s="67"/>
      <c r="FA238" s="67"/>
      <c r="FB238" s="67"/>
      <c r="FC238" s="67"/>
      <c r="FD238" s="67"/>
      <c r="FE238" s="67"/>
      <c r="FF238" s="67"/>
      <c r="FG238" s="67"/>
      <c r="FH238" s="67"/>
      <c r="FI238" s="67"/>
      <c r="FJ238" s="67"/>
      <c r="FK238" s="67"/>
      <c r="FL238" s="67"/>
      <c r="FM238" s="67"/>
      <c r="FN238" s="67"/>
      <c r="FO238" s="67"/>
      <c r="FP238" s="67"/>
    </row>
    <row r="239" spans="43:172" s="380" customFormat="1" x14ac:dyDescent="0.2">
      <c r="AQ239" s="67"/>
      <c r="AR239" s="67"/>
      <c r="AS239" s="67"/>
      <c r="AT239" s="67"/>
      <c r="AU239" s="67"/>
      <c r="AV239" s="67"/>
      <c r="AW239" s="67"/>
      <c r="AX239" s="67"/>
      <c r="AY239" s="67"/>
      <c r="AZ239" s="67"/>
      <c r="BA239" s="67"/>
      <c r="BB239" s="220"/>
      <c r="BC239" s="220"/>
      <c r="BD239" s="220"/>
      <c r="BE239" s="220"/>
      <c r="BF239" s="220"/>
      <c r="BG239" s="67"/>
      <c r="BH239" s="67"/>
      <c r="BI239" s="67"/>
      <c r="BJ239" s="67"/>
      <c r="BK239" s="67"/>
      <c r="BL239" s="67"/>
      <c r="BM239" s="67"/>
      <c r="BN239" s="67"/>
      <c r="BO239" s="67"/>
      <c r="BP239" s="67"/>
      <c r="BQ239" s="67"/>
      <c r="BR239" s="67"/>
      <c r="BS239" s="67"/>
      <c r="BT239" s="67"/>
      <c r="BU239" s="67"/>
      <c r="BV239" s="67"/>
      <c r="BW239" s="67"/>
      <c r="BX239" s="67"/>
      <c r="BY239" s="67"/>
      <c r="BZ239" s="67"/>
      <c r="CA239" s="67"/>
      <c r="CB239" s="67"/>
      <c r="CC239" s="67"/>
      <c r="CD239" s="67"/>
      <c r="CE239" s="67"/>
      <c r="CF239" s="67"/>
      <c r="CG239" s="67"/>
      <c r="CH239" s="67"/>
      <c r="CI239" s="67"/>
      <c r="CJ239" s="67"/>
      <c r="CK239" s="67"/>
      <c r="CL239" s="67"/>
      <c r="CM239" s="67"/>
      <c r="CN239" s="67"/>
      <c r="CO239" s="67"/>
      <c r="CP239" s="67"/>
      <c r="CQ239" s="120"/>
      <c r="CR239" s="120"/>
      <c r="CS239" s="120"/>
      <c r="CT239" s="120"/>
      <c r="CU239" s="120"/>
      <c r="CV239" s="120"/>
      <c r="CW239" s="120"/>
      <c r="CX239" s="120"/>
      <c r="CY239" s="120"/>
      <c r="CZ239" s="120"/>
      <c r="DA239" s="120"/>
      <c r="DB239" s="120"/>
      <c r="DC239" s="120"/>
      <c r="DD239" s="120"/>
      <c r="DE239" s="120"/>
      <c r="DF239" s="120"/>
      <c r="DG239" s="120"/>
      <c r="DH239" s="120"/>
      <c r="DI239" s="120"/>
      <c r="DJ239" s="120"/>
      <c r="DK239" s="120"/>
      <c r="DL239" s="120"/>
      <c r="DM239" s="120"/>
      <c r="DN239" s="120"/>
      <c r="DO239" s="120"/>
      <c r="DP239" s="67"/>
      <c r="DQ239" s="67"/>
      <c r="DR239" s="67"/>
      <c r="DS239" s="67"/>
      <c r="DT239" s="67"/>
      <c r="DU239" s="67"/>
      <c r="DV239" s="67"/>
      <c r="DW239" s="67"/>
      <c r="DX239" s="67"/>
      <c r="DY239" s="67"/>
      <c r="DZ239" s="67"/>
      <c r="EA239" s="67"/>
      <c r="EB239" s="67"/>
      <c r="EC239" s="67"/>
      <c r="ED239" s="67"/>
      <c r="EE239" s="67"/>
      <c r="EF239" s="67"/>
      <c r="EG239" s="67"/>
      <c r="EH239" s="67"/>
      <c r="EI239" s="67"/>
      <c r="EJ239" s="67"/>
      <c r="EK239" s="67"/>
      <c r="EL239" s="67"/>
      <c r="EM239" s="67"/>
      <c r="EN239" s="67"/>
      <c r="EO239" s="67"/>
      <c r="EP239" s="67"/>
      <c r="EQ239" s="67"/>
      <c r="ER239" s="67"/>
      <c r="ES239" s="67"/>
      <c r="ET239" s="67"/>
      <c r="EU239" s="67"/>
      <c r="EV239" s="67"/>
      <c r="EW239" s="67"/>
      <c r="EX239" s="67"/>
      <c r="EY239" s="67"/>
      <c r="EZ239" s="67"/>
      <c r="FA239" s="67"/>
      <c r="FB239" s="67"/>
      <c r="FC239" s="67"/>
      <c r="FD239" s="67"/>
      <c r="FE239" s="67"/>
      <c r="FF239" s="67"/>
      <c r="FG239" s="67"/>
      <c r="FH239" s="67"/>
      <c r="FI239" s="67"/>
      <c r="FJ239" s="67"/>
      <c r="FK239" s="67"/>
      <c r="FL239" s="67"/>
      <c r="FM239" s="67"/>
      <c r="FN239" s="67"/>
      <c r="FO239" s="67"/>
      <c r="FP239" s="67"/>
    </row>
    <row r="240" spans="43:172" s="380" customFormat="1" x14ac:dyDescent="0.2">
      <c r="AQ240" s="67"/>
      <c r="AR240" s="67"/>
      <c r="AS240" s="67"/>
      <c r="AT240" s="67"/>
      <c r="AU240" s="67"/>
      <c r="AV240" s="67"/>
      <c r="AW240" s="67"/>
      <c r="AX240" s="67"/>
      <c r="AY240" s="67"/>
      <c r="AZ240" s="67"/>
      <c r="BA240" s="67"/>
      <c r="BB240" s="220"/>
      <c r="BC240" s="220"/>
      <c r="BD240" s="220"/>
      <c r="BE240" s="220"/>
      <c r="BF240" s="220"/>
      <c r="BG240" s="67"/>
      <c r="BH240" s="67"/>
      <c r="BI240" s="67"/>
      <c r="BJ240" s="67"/>
      <c r="BK240" s="67"/>
      <c r="BL240" s="67"/>
      <c r="BM240" s="67"/>
      <c r="BN240" s="67"/>
      <c r="BO240" s="67"/>
      <c r="BP240" s="67"/>
      <c r="BQ240" s="67"/>
      <c r="BR240" s="67"/>
      <c r="BS240" s="67"/>
      <c r="BT240" s="67"/>
      <c r="BU240" s="67"/>
      <c r="BV240" s="67"/>
      <c r="BW240" s="67"/>
      <c r="BX240" s="67"/>
      <c r="BY240" s="67"/>
      <c r="BZ240" s="67"/>
      <c r="CA240" s="67"/>
      <c r="CB240" s="67"/>
      <c r="CC240" s="67"/>
      <c r="CD240" s="67"/>
      <c r="CE240" s="67"/>
      <c r="CF240" s="67"/>
      <c r="CG240" s="67"/>
      <c r="CH240" s="67"/>
      <c r="CI240" s="67"/>
      <c r="CJ240" s="67"/>
      <c r="CK240" s="67"/>
      <c r="CL240" s="67"/>
      <c r="CM240" s="67"/>
      <c r="CN240" s="67"/>
      <c r="CO240" s="67"/>
      <c r="CP240" s="67"/>
      <c r="CQ240" s="120"/>
      <c r="CR240" s="120"/>
      <c r="CS240" s="120"/>
      <c r="CT240" s="120"/>
      <c r="CU240" s="120"/>
      <c r="CV240" s="120"/>
      <c r="CW240" s="120"/>
      <c r="CX240" s="120"/>
      <c r="CY240" s="120"/>
      <c r="CZ240" s="120"/>
      <c r="DA240" s="120"/>
      <c r="DB240" s="120"/>
      <c r="DC240" s="120"/>
      <c r="DD240" s="120"/>
      <c r="DE240" s="120"/>
      <c r="DF240" s="120"/>
      <c r="DG240" s="120"/>
      <c r="DH240" s="120"/>
      <c r="DI240" s="120"/>
      <c r="DJ240" s="120"/>
      <c r="DK240" s="120"/>
      <c r="DL240" s="120"/>
      <c r="DM240" s="120"/>
      <c r="DN240" s="120"/>
      <c r="DO240" s="120"/>
      <c r="DP240" s="67"/>
      <c r="DQ240" s="67"/>
      <c r="DR240" s="67"/>
      <c r="DS240" s="67"/>
      <c r="DT240" s="67"/>
      <c r="DU240" s="67"/>
      <c r="DV240" s="67"/>
      <c r="DW240" s="67"/>
      <c r="DX240" s="67"/>
      <c r="DY240" s="67"/>
      <c r="DZ240" s="67"/>
      <c r="EA240" s="67"/>
      <c r="EB240" s="67"/>
      <c r="EC240" s="67"/>
      <c r="ED240" s="67"/>
      <c r="EE240" s="67"/>
      <c r="EF240" s="67"/>
      <c r="EG240" s="67"/>
      <c r="EH240" s="67"/>
      <c r="EI240" s="67"/>
      <c r="EJ240" s="67"/>
      <c r="EK240" s="67"/>
      <c r="EL240" s="67"/>
      <c r="EM240" s="67"/>
      <c r="EN240" s="67"/>
      <c r="EO240" s="67"/>
      <c r="EP240" s="67"/>
      <c r="EQ240" s="67"/>
      <c r="ER240" s="67"/>
      <c r="ES240" s="67"/>
      <c r="ET240" s="67"/>
      <c r="EU240" s="67"/>
      <c r="EV240" s="67"/>
      <c r="EW240" s="67"/>
      <c r="EX240" s="67"/>
      <c r="EY240" s="67"/>
      <c r="EZ240" s="67"/>
      <c r="FA240" s="67"/>
      <c r="FB240" s="67"/>
      <c r="FC240" s="67"/>
      <c r="FD240" s="67"/>
      <c r="FE240" s="67"/>
      <c r="FF240" s="67"/>
      <c r="FG240" s="67"/>
      <c r="FH240" s="67"/>
      <c r="FI240" s="67"/>
      <c r="FJ240" s="67"/>
      <c r="FK240" s="67"/>
      <c r="FL240" s="67"/>
      <c r="FM240" s="67"/>
      <c r="FN240" s="67"/>
      <c r="FO240" s="67"/>
      <c r="FP240" s="67"/>
    </row>
    <row r="241" spans="43:172" s="380" customFormat="1" x14ac:dyDescent="0.2">
      <c r="AQ241" s="67"/>
      <c r="AR241" s="67"/>
      <c r="AS241" s="67"/>
      <c r="AT241" s="67"/>
      <c r="AU241" s="67"/>
      <c r="AV241" s="67"/>
      <c r="AW241" s="67"/>
      <c r="AX241" s="67"/>
      <c r="AY241" s="67"/>
      <c r="AZ241" s="67"/>
      <c r="BA241" s="67"/>
      <c r="BB241" s="220"/>
      <c r="BC241" s="220"/>
      <c r="BD241" s="220"/>
      <c r="BE241" s="220"/>
      <c r="BF241" s="220"/>
      <c r="BG241" s="67"/>
      <c r="BH241" s="67"/>
      <c r="BI241" s="67"/>
      <c r="BJ241" s="67"/>
      <c r="BK241" s="67"/>
      <c r="BL241" s="67"/>
      <c r="BM241" s="67"/>
      <c r="BN241" s="67"/>
      <c r="BO241" s="67"/>
      <c r="BP241" s="67"/>
      <c r="BQ241" s="67"/>
      <c r="BR241" s="67"/>
      <c r="BS241" s="67"/>
      <c r="BT241" s="67"/>
      <c r="BU241" s="67"/>
      <c r="BV241" s="67"/>
      <c r="BW241" s="67"/>
      <c r="BX241" s="67"/>
      <c r="BY241" s="67"/>
      <c r="BZ241" s="67"/>
      <c r="CA241" s="67"/>
      <c r="CB241" s="67"/>
      <c r="CC241" s="67"/>
      <c r="CD241" s="67"/>
      <c r="CE241" s="67"/>
      <c r="CF241" s="67"/>
      <c r="CG241" s="67"/>
      <c r="CH241" s="67"/>
      <c r="CI241" s="67"/>
      <c r="CJ241" s="67"/>
      <c r="CK241" s="67"/>
      <c r="CL241" s="67"/>
      <c r="CM241" s="67"/>
      <c r="CN241" s="67"/>
      <c r="CO241" s="67"/>
      <c r="CP241" s="67"/>
      <c r="CQ241" s="120"/>
      <c r="CR241" s="120"/>
      <c r="CS241" s="120"/>
      <c r="CT241" s="120"/>
      <c r="CU241" s="120"/>
      <c r="CV241" s="120"/>
      <c r="CW241" s="120"/>
      <c r="CX241" s="120"/>
      <c r="CY241" s="120"/>
      <c r="CZ241" s="120"/>
      <c r="DA241" s="120"/>
      <c r="DB241" s="120"/>
      <c r="DC241" s="120"/>
      <c r="DD241" s="120"/>
      <c r="DE241" s="120"/>
      <c r="DF241" s="120"/>
      <c r="DG241" s="120"/>
      <c r="DH241" s="120"/>
      <c r="DI241" s="120"/>
      <c r="DJ241" s="120"/>
      <c r="DK241" s="120"/>
      <c r="DL241" s="120"/>
      <c r="DM241" s="120"/>
      <c r="DN241" s="120"/>
      <c r="DO241" s="120"/>
      <c r="DP241" s="67"/>
      <c r="DQ241" s="67"/>
      <c r="DR241" s="67"/>
      <c r="DS241" s="67"/>
      <c r="DT241" s="67"/>
      <c r="DU241" s="67"/>
      <c r="DV241" s="67"/>
      <c r="DW241" s="67"/>
      <c r="DX241" s="67"/>
      <c r="DY241" s="67"/>
      <c r="DZ241" s="67"/>
      <c r="EA241" s="67"/>
      <c r="EB241" s="67"/>
      <c r="EC241" s="67"/>
      <c r="ED241" s="67"/>
      <c r="EE241" s="67"/>
      <c r="EF241" s="67"/>
      <c r="EG241" s="67"/>
      <c r="EH241" s="67"/>
      <c r="EI241" s="67"/>
      <c r="EJ241" s="67"/>
      <c r="EK241" s="67"/>
      <c r="EL241" s="67"/>
      <c r="EM241" s="67"/>
      <c r="EN241" s="67"/>
      <c r="EO241" s="67"/>
      <c r="EP241" s="67"/>
      <c r="EQ241" s="67"/>
      <c r="ER241" s="67"/>
      <c r="ES241" s="67"/>
      <c r="ET241" s="67"/>
      <c r="EU241" s="67"/>
      <c r="EV241" s="67"/>
      <c r="EW241" s="67"/>
      <c r="EX241" s="67"/>
      <c r="EY241" s="67"/>
      <c r="EZ241" s="67"/>
      <c r="FA241" s="67"/>
      <c r="FB241" s="67"/>
      <c r="FC241" s="67"/>
      <c r="FD241" s="67"/>
      <c r="FE241" s="67"/>
      <c r="FF241" s="67"/>
      <c r="FG241" s="67"/>
      <c r="FH241" s="67"/>
      <c r="FI241" s="67"/>
      <c r="FJ241" s="67"/>
      <c r="FK241" s="67"/>
      <c r="FL241" s="67"/>
      <c r="FM241" s="67"/>
      <c r="FN241" s="67"/>
      <c r="FO241" s="67"/>
      <c r="FP241" s="67"/>
    </row>
    <row r="242" spans="43:172" s="380" customFormat="1" x14ac:dyDescent="0.2">
      <c r="AQ242" s="67"/>
      <c r="AR242" s="67"/>
      <c r="AS242" s="67"/>
      <c r="AT242" s="67"/>
      <c r="AU242" s="67"/>
      <c r="AV242" s="67"/>
      <c r="AW242" s="67"/>
      <c r="AX242" s="67"/>
      <c r="AY242" s="67"/>
      <c r="AZ242" s="67"/>
      <c r="BA242" s="67"/>
      <c r="BB242" s="220"/>
      <c r="BC242" s="220"/>
      <c r="BD242" s="220"/>
      <c r="BE242" s="220"/>
      <c r="BF242" s="220"/>
      <c r="BG242" s="67"/>
      <c r="BH242" s="67"/>
      <c r="BI242" s="67"/>
      <c r="BJ242" s="67"/>
      <c r="BK242" s="67"/>
      <c r="BL242" s="67"/>
      <c r="BM242" s="67"/>
      <c r="BN242" s="67"/>
      <c r="BO242" s="67"/>
      <c r="BP242" s="67"/>
      <c r="BQ242" s="67"/>
      <c r="BR242" s="67"/>
      <c r="BS242" s="67"/>
      <c r="BT242" s="67"/>
      <c r="BU242" s="67"/>
      <c r="BV242" s="67"/>
      <c r="BW242" s="67"/>
      <c r="BX242" s="67"/>
      <c r="BY242" s="67"/>
      <c r="BZ242" s="67"/>
      <c r="CA242" s="67"/>
      <c r="CB242" s="67"/>
      <c r="CC242" s="67"/>
      <c r="CD242" s="67"/>
      <c r="CE242" s="67"/>
      <c r="CF242" s="67"/>
      <c r="CG242" s="67"/>
      <c r="CH242" s="67"/>
      <c r="CI242" s="67"/>
      <c r="CJ242" s="67"/>
      <c r="CK242" s="67"/>
      <c r="CL242" s="67"/>
      <c r="CM242" s="67"/>
      <c r="CN242" s="67"/>
      <c r="CO242" s="67"/>
      <c r="CP242" s="67"/>
      <c r="CQ242" s="120"/>
      <c r="CR242" s="120"/>
      <c r="CS242" s="120"/>
      <c r="CT242" s="120"/>
      <c r="CU242" s="120"/>
      <c r="CV242" s="120"/>
      <c r="CW242" s="120"/>
      <c r="CX242" s="120"/>
      <c r="CY242" s="120"/>
      <c r="CZ242" s="120"/>
      <c r="DA242" s="120"/>
      <c r="DB242" s="120"/>
      <c r="DC242" s="120"/>
      <c r="DD242" s="120"/>
      <c r="DE242" s="120"/>
      <c r="DF242" s="120"/>
      <c r="DG242" s="120"/>
      <c r="DH242" s="120"/>
      <c r="DI242" s="120"/>
      <c r="DJ242" s="120"/>
      <c r="DK242" s="120"/>
      <c r="DL242" s="120"/>
      <c r="DM242" s="120"/>
      <c r="DN242" s="120"/>
      <c r="DO242" s="120"/>
      <c r="DP242" s="67"/>
      <c r="DQ242" s="67"/>
      <c r="DR242" s="67"/>
      <c r="DS242" s="67"/>
      <c r="DT242" s="67"/>
      <c r="DU242" s="67"/>
      <c r="DV242" s="67"/>
      <c r="DW242" s="67"/>
      <c r="DX242" s="67"/>
      <c r="DY242" s="67"/>
      <c r="DZ242" s="67"/>
      <c r="EA242" s="67"/>
      <c r="EB242" s="67"/>
      <c r="EC242" s="67"/>
      <c r="ED242" s="67"/>
      <c r="EE242" s="67"/>
      <c r="EF242" s="67"/>
      <c r="EG242" s="67"/>
      <c r="EH242" s="67"/>
      <c r="EI242" s="67"/>
      <c r="EJ242" s="67"/>
      <c r="EK242" s="67"/>
      <c r="EL242" s="67"/>
      <c r="EM242" s="67"/>
      <c r="EN242" s="67"/>
      <c r="EO242" s="67"/>
      <c r="EP242" s="67"/>
      <c r="EQ242" s="67"/>
      <c r="ER242" s="67"/>
      <c r="ES242" s="67"/>
      <c r="ET242" s="67"/>
      <c r="EU242" s="67"/>
      <c r="EV242" s="67"/>
      <c r="EW242" s="67"/>
      <c r="EX242" s="67"/>
      <c r="EY242" s="67"/>
      <c r="EZ242" s="67"/>
      <c r="FA242" s="67"/>
      <c r="FB242" s="67"/>
      <c r="FC242" s="67"/>
      <c r="FD242" s="67"/>
      <c r="FE242" s="67"/>
      <c r="FF242" s="67"/>
      <c r="FG242" s="67"/>
      <c r="FH242" s="67"/>
      <c r="FI242" s="67"/>
      <c r="FJ242" s="67"/>
      <c r="FK242" s="67"/>
      <c r="FL242" s="67"/>
      <c r="FM242" s="67"/>
      <c r="FN242" s="67"/>
      <c r="FO242" s="67"/>
      <c r="FP242" s="67"/>
    </row>
    <row r="243" spans="43:172" s="380" customFormat="1" x14ac:dyDescent="0.2">
      <c r="AQ243" s="67"/>
      <c r="AR243" s="67"/>
      <c r="AS243" s="67"/>
      <c r="AT243" s="67"/>
      <c r="AU243" s="67"/>
      <c r="AV243" s="67"/>
      <c r="AW243" s="67"/>
      <c r="AX243" s="67"/>
      <c r="AY243" s="67"/>
      <c r="AZ243" s="67"/>
      <c r="BA243" s="67"/>
      <c r="BB243" s="220"/>
      <c r="BC243" s="220"/>
      <c r="BD243" s="220"/>
      <c r="BE243" s="220"/>
      <c r="BF243" s="220"/>
      <c r="BG243" s="67"/>
      <c r="BH243" s="67"/>
      <c r="BI243" s="67"/>
      <c r="BJ243" s="67"/>
      <c r="BK243" s="67"/>
      <c r="BL243" s="67"/>
      <c r="BM243" s="67"/>
      <c r="BN243" s="67"/>
      <c r="BO243" s="67"/>
      <c r="BP243" s="67"/>
      <c r="BQ243" s="67"/>
      <c r="BR243" s="67"/>
      <c r="BS243" s="67"/>
      <c r="BT243" s="67"/>
      <c r="BU243" s="67"/>
      <c r="BV243" s="67"/>
      <c r="BW243" s="67"/>
      <c r="BX243" s="67"/>
      <c r="BY243" s="67"/>
      <c r="BZ243" s="67"/>
      <c r="CA243" s="67"/>
      <c r="CB243" s="67"/>
      <c r="CC243" s="67"/>
      <c r="CD243" s="67"/>
      <c r="CE243" s="67"/>
      <c r="CF243" s="67"/>
      <c r="CG243" s="67"/>
      <c r="CH243" s="67"/>
      <c r="CI243" s="67"/>
      <c r="CJ243" s="67"/>
      <c r="CK243" s="67"/>
      <c r="CL243" s="67"/>
      <c r="CM243" s="67"/>
      <c r="CN243" s="67"/>
      <c r="CO243" s="67"/>
      <c r="CP243" s="67"/>
      <c r="CQ243" s="120"/>
      <c r="CR243" s="120"/>
      <c r="CS243" s="120"/>
      <c r="CT243" s="120"/>
      <c r="CU243" s="120"/>
      <c r="CV243" s="120"/>
      <c r="CW243" s="120"/>
      <c r="CX243" s="120"/>
      <c r="CY243" s="120"/>
      <c r="CZ243" s="120"/>
      <c r="DA243" s="120"/>
      <c r="DB243" s="120"/>
      <c r="DC243" s="120"/>
      <c r="DD243" s="120"/>
      <c r="DE243" s="120"/>
      <c r="DF243" s="120"/>
      <c r="DG243" s="120"/>
      <c r="DH243" s="120"/>
      <c r="DI243" s="120"/>
      <c r="DJ243" s="120"/>
      <c r="DK243" s="120"/>
      <c r="DL243" s="120"/>
      <c r="DM243" s="120"/>
      <c r="DN243" s="120"/>
      <c r="DO243" s="120"/>
      <c r="DP243" s="67"/>
      <c r="DQ243" s="67"/>
      <c r="DR243" s="67"/>
      <c r="DS243" s="67"/>
      <c r="DT243" s="67"/>
      <c r="DU243" s="67"/>
      <c r="DV243" s="67"/>
      <c r="DW243" s="67"/>
      <c r="DX243" s="67"/>
      <c r="DY243" s="67"/>
      <c r="DZ243" s="67"/>
      <c r="EA243" s="67"/>
      <c r="EB243" s="67"/>
      <c r="EC243" s="67"/>
      <c r="ED243" s="67"/>
      <c r="EE243" s="67"/>
      <c r="EF243" s="67"/>
      <c r="EG243" s="67"/>
      <c r="EH243" s="67"/>
      <c r="EI243" s="67"/>
      <c r="EJ243" s="67"/>
      <c r="EK243" s="67"/>
      <c r="EL243" s="67"/>
      <c r="EM243" s="67"/>
      <c r="EN243" s="67"/>
      <c r="EO243" s="67"/>
      <c r="EP243" s="67"/>
      <c r="EQ243" s="67"/>
      <c r="ER243" s="67"/>
      <c r="ES243" s="67"/>
      <c r="ET243" s="67"/>
      <c r="EU243" s="67"/>
      <c r="EV243" s="67"/>
      <c r="EW243" s="67"/>
      <c r="EX243" s="67"/>
      <c r="EY243" s="67"/>
      <c r="EZ243" s="67"/>
      <c r="FA243" s="67"/>
      <c r="FB243" s="67"/>
      <c r="FC243" s="67"/>
      <c r="FD243" s="67"/>
      <c r="FE243" s="67"/>
      <c r="FF243" s="67"/>
      <c r="FG243" s="67"/>
      <c r="FH243" s="67"/>
      <c r="FI243" s="67"/>
      <c r="FJ243" s="67"/>
      <c r="FK243" s="67"/>
      <c r="FL243" s="67"/>
      <c r="FM243" s="67"/>
      <c r="FN243" s="67"/>
      <c r="FO243" s="67"/>
      <c r="FP243" s="67"/>
    </row>
    <row r="244" spans="43:172" s="380" customFormat="1" x14ac:dyDescent="0.2">
      <c r="AQ244" s="67"/>
      <c r="AR244" s="67"/>
      <c r="AS244" s="67"/>
      <c r="AT244" s="67"/>
      <c r="AU244" s="67"/>
      <c r="AV244" s="67"/>
      <c r="AW244" s="67"/>
      <c r="AX244" s="67"/>
      <c r="AY244" s="67"/>
      <c r="AZ244" s="67"/>
      <c r="BA244" s="67"/>
      <c r="BB244" s="220"/>
      <c r="BC244" s="220"/>
      <c r="BD244" s="220"/>
      <c r="BE244" s="220"/>
      <c r="BF244" s="220"/>
      <c r="BG244" s="67"/>
      <c r="BH244" s="67"/>
      <c r="BI244" s="67"/>
      <c r="BJ244" s="67"/>
      <c r="BK244" s="67"/>
      <c r="BL244" s="67"/>
      <c r="BM244" s="67"/>
      <c r="BN244" s="67"/>
      <c r="BO244" s="67"/>
      <c r="BP244" s="67"/>
      <c r="BQ244" s="67"/>
      <c r="BR244" s="67"/>
      <c r="BS244" s="67"/>
      <c r="BT244" s="67"/>
      <c r="BU244" s="67"/>
      <c r="BV244" s="67"/>
      <c r="BW244" s="67"/>
      <c r="BX244" s="67"/>
      <c r="BY244" s="67"/>
      <c r="BZ244" s="67"/>
      <c r="CA244" s="67"/>
      <c r="CB244" s="67"/>
      <c r="CC244" s="67"/>
      <c r="CD244" s="67"/>
      <c r="CE244" s="67"/>
      <c r="CF244" s="67"/>
      <c r="CG244" s="67"/>
      <c r="CH244" s="67"/>
      <c r="CI244" s="67"/>
      <c r="CJ244" s="67"/>
      <c r="CK244" s="67"/>
      <c r="CL244" s="67"/>
      <c r="CM244" s="67"/>
      <c r="CN244" s="67"/>
      <c r="CO244" s="67"/>
      <c r="CP244" s="67"/>
      <c r="CQ244" s="120"/>
      <c r="CR244" s="120"/>
      <c r="CS244" s="120"/>
      <c r="CT244" s="120"/>
      <c r="CU244" s="120"/>
      <c r="CV244" s="120"/>
      <c r="CW244" s="120"/>
      <c r="CX244" s="120"/>
      <c r="CY244" s="120"/>
      <c r="CZ244" s="120"/>
      <c r="DA244" s="120"/>
      <c r="DB244" s="120"/>
      <c r="DC244" s="120"/>
      <c r="DD244" s="120"/>
      <c r="DE244" s="120"/>
      <c r="DF244" s="120"/>
      <c r="DG244" s="120"/>
      <c r="DH244" s="120"/>
      <c r="DI244" s="120"/>
      <c r="DJ244" s="120"/>
      <c r="DK244" s="120"/>
      <c r="DL244" s="120"/>
      <c r="DM244" s="120"/>
      <c r="DN244" s="120"/>
      <c r="DO244" s="120"/>
      <c r="DP244" s="67"/>
      <c r="DQ244" s="67"/>
      <c r="DR244" s="67"/>
      <c r="DS244" s="67"/>
      <c r="DT244" s="67"/>
      <c r="DU244" s="67"/>
      <c r="DV244" s="67"/>
      <c r="DW244" s="67"/>
      <c r="DX244" s="67"/>
      <c r="DY244" s="67"/>
      <c r="DZ244" s="67"/>
      <c r="EA244" s="67"/>
      <c r="EB244" s="67"/>
      <c r="EC244" s="67"/>
      <c r="ED244" s="67"/>
      <c r="EE244" s="67"/>
      <c r="EF244" s="67"/>
      <c r="EG244" s="67"/>
      <c r="EH244" s="67"/>
      <c r="EI244" s="67"/>
      <c r="EJ244" s="67"/>
      <c r="EK244" s="67"/>
      <c r="EL244" s="67"/>
      <c r="EM244" s="67"/>
      <c r="EN244" s="67"/>
      <c r="EO244" s="67"/>
      <c r="EP244" s="67"/>
      <c r="EQ244" s="67"/>
      <c r="ER244" s="67"/>
      <c r="ES244" s="67"/>
      <c r="ET244" s="67"/>
      <c r="EU244" s="67"/>
      <c r="EV244" s="67"/>
      <c r="EW244" s="67"/>
      <c r="EX244" s="67"/>
      <c r="EY244" s="67"/>
      <c r="EZ244" s="67"/>
      <c r="FA244" s="67"/>
      <c r="FB244" s="67"/>
      <c r="FC244" s="67"/>
      <c r="FD244" s="67"/>
      <c r="FE244" s="67"/>
      <c r="FF244" s="67"/>
      <c r="FG244" s="67"/>
      <c r="FH244" s="67"/>
      <c r="FI244" s="67"/>
      <c r="FJ244" s="67"/>
      <c r="FK244" s="67"/>
      <c r="FL244" s="67"/>
      <c r="FM244" s="67"/>
      <c r="FN244" s="67"/>
      <c r="FO244" s="67"/>
      <c r="FP244" s="67"/>
    </row>
    <row r="245" spans="43:172" s="380" customFormat="1" x14ac:dyDescent="0.2">
      <c r="AQ245" s="67"/>
      <c r="AR245" s="67"/>
      <c r="AS245" s="67"/>
      <c r="AT245" s="67"/>
      <c r="AU245" s="67"/>
      <c r="AV245" s="67"/>
      <c r="AW245" s="67"/>
      <c r="AX245" s="67"/>
      <c r="AY245" s="67"/>
      <c r="AZ245" s="67"/>
      <c r="BA245" s="67"/>
      <c r="BB245" s="220"/>
      <c r="BC245" s="220"/>
      <c r="BD245" s="220"/>
      <c r="BE245" s="220"/>
      <c r="BF245" s="220"/>
      <c r="BG245" s="67"/>
      <c r="BH245" s="67"/>
      <c r="BI245" s="67"/>
      <c r="BJ245" s="67"/>
      <c r="BK245" s="67"/>
      <c r="BL245" s="67"/>
      <c r="BM245" s="67"/>
      <c r="BN245" s="67"/>
      <c r="BO245" s="67"/>
      <c r="BP245" s="67"/>
      <c r="BQ245" s="67"/>
      <c r="BR245" s="67"/>
      <c r="BS245" s="67"/>
      <c r="BT245" s="67"/>
      <c r="BU245" s="67"/>
      <c r="BV245" s="67"/>
      <c r="BW245" s="67"/>
      <c r="BX245" s="67"/>
      <c r="BY245" s="67"/>
      <c r="BZ245" s="67"/>
      <c r="CA245" s="67"/>
      <c r="CB245" s="67"/>
      <c r="CC245" s="67"/>
      <c r="CD245" s="67"/>
      <c r="CE245" s="67"/>
      <c r="CF245" s="67"/>
      <c r="CG245" s="67"/>
      <c r="CH245" s="67"/>
      <c r="CI245" s="67"/>
      <c r="CJ245" s="67"/>
      <c r="CK245" s="67"/>
      <c r="CL245" s="67"/>
      <c r="CM245" s="67"/>
      <c r="CN245" s="67"/>
      <c r="CO245" s="67"/>
      <c r="CP245" s="67"/>
      <c r="CQ245" s="120"/>
      <c r="CR245" s="120"/>
      <c r="CS245" s="120"/>
      <c r="CT245" s="120"/>
      <c r="CU245" s="120"/>
      <c r="CV245" s="120"/>
      <c r="CW245" s="120"/>
      <c r="CX245" s="120"/>
      <c r="CY245" s="120"/>
      <c r="CZ245" s="120"/>
      <c r="DA245" s="120"/>
      <c r="DB245" s="120"/>
      <c r="DC245" s="120"/>
      <c r="DD245" s="120"/>
      <c r="DE245" s="120"/>
      <c r="DF245" s="120"/>
      <c r="DG245" s="120"/>
      <c r="DH245" s="120"/>
      <c r="DI245" s="120"/>
      <c r="DJ245" s="120"/>
      <c r="DK245" s="120"/>
      <c r="DL245" s="120"/>
      <c r="DM245" s="120"/>
      <c r="DN245" s="120"/>
      <c r="DO245" s="120"/>
      <c r="DP245" s="67"/>
      <c r="DQ245" s="67"/>
      <c r="DR245" s="67"/>
      <c r="DS245" s="67"/>
      <c r="DT245" s="67"/>
      <c r="DU245" s="67"/>
      <c r="DV245" s="67"/>
      <c r="DW245" s="67"/>
      <c r="DX245" s="67"/>
      <c r="DY245" s="67"/>
      <c r="DZ245" s="67"/>
      <c r="EA245" s="67"/>
      <c r="EB245" s="67"/>
      <c r="EC245" s="67"/>
      <c r="ED245" s="67"/>
      <c r="EE245" s="67"/>
      <c r="EF245" s="67"/>
      <c r="EG245" s="67"/>
      <c r="EH245" s="67"/>
      <c r="EI245" s="67"/>
      <c r="EJ245" s="67"/>
      <c r="EK245" s="67"/>
      <c r="EL245" s="67"/>
      <c r="EM245" s="67"/>
      <c r="EN245" s="67"/>
      <c r="EO245" s="67"/>
      <c r="EP245" s="67"/>
      <c r="EQ245" s="67"/>
      <c r="ER245" s="67"/>
      <c r="ES245" s="67"/>
      <c r="ET245" s="67"/>
      <c r="EU245" s="67"/>
      <c r="EV245" s="67"/>
      <c r="EW245" s="67"/>
      <c r="EX245" s="67"/>
      <c r="EY245" s="67"/>
      <c r="EZ245" s="67"/>
      <c r="FA245" s="67"/>
      <c r="FB245" s="67"/>
      <c r="FC245" s="67"/>
      <c r="FD245" s="67"/>
      <c r="FE245" s="67"/>
      <c r="FF245" s="67"/>
      <c r="FG245" s="67"/>
      <c r="FH245" s="67"/>
      <c r="FI245" s="67"/>
      <c r="FJ245" s="67"/>
      <c r="FK245" s="67"/>
      <c r="FL245" s="67"/>
      <c r="FM245" s="67"/>
      <c r="FN245" s="67"/>
      <c r="FO245" s="67"/>
      <c r="FP245" s="67"/>
    </row>
    <row r="246" spans="43:172" s="380" customFormat="1" x14ac:dyDescent="0.2">
      <c r="AQ246" s="67"/>
      <c r="AR246" s="67"/>
      <c r="AS246" s="67"/>
      <c r="AT246" s="67"/>
      <c r="AU246" s="67"/>
      <c r="AV246" s="67"/>
      <c r="AW246" s="67"/>
      <c r="AX246" s="67"/>
      <c r="AY246" s="67"/>
      <c r="AZ246" s="67"/>
      <c r="BA246" s="67"/>
      <c r="BB246" s="220"/>
      <c r="BC246" s="220"/>
      <c r="BD246" s="220"/>
      <c r="BE246" s="220"/>
      <c r="BF246" s="220"/>
      <c r="BG246" s="67"/>
      <c r="BH246" s="67"/>
      <c r="BI246" s="67"/>
      <c r="BJ246" s="67"/>
      <c r="BK246" s="67"/>
      <c r="BL246" s="67"/>
      <c r="BM246" s="67"/>
      <c r="BN246" s="67"/>
      <c r="BO246" s="67"/>
      <c r="BP246" s="67"/>
      <c r="BQ246" s="67"/>
      <c r="BR246" s="67"/>
      <c r="BS246" s="67"/>
      <c r="BT246" s="67"/>
      <c r="BU246" s="67"/>
      <c r="BV246" s="67"/>
      <c r="BW246" s="67"/>
      <c r="BX246" s="67"/>
      <c r="BY246" s="67"/>
      <c r="BZ246" s="67"/>
      <c r="CA246" s="67"/>
      <c r="CB246" s="67"/>
      <c r="CC246" s="67"/>
      <c r="CD246" s="67"/>
      <c r="CE246" s="67"/>
      <c r="CF246" s="67"/>
      <c r="CG246" s="67"/>
      <c r="CH246" s="67"/>
      <c r="CI246" s="67"/>
      <c r="CJ246" s="67"/>
      <c r="CK246" s="67"/>
      <c r="CL246" s="67"/>
      <c r="CM246" s="67"/>
      <c r="CN246" s="67"/>
      <c r="CO246" s="67"/>
      <c r="CP246" s="67"/>
      <c r="CQ246" s="120"/>
      <c r="CR246" s="120"/>
      <c r="CS246" s="120"/>
      <c r="CT246" s="120"/>
      <c r="CU246" s="120"/>
      <c r="CV246" s="120"/>
      <c r="CW246" s="120"/>
      <c r="CX246" s="120"/>
      <c r="CY246" s="120"/>
      <c r="CZ246" s="120"/>
      <c r="DA246" s="120"/>
      <c r="DB246" s="120"/>
      <c r="DC246" s="120"/>
      <c r="DD246" s="120"/>
      <c r="DE246" s="120"/>
      <c r="DF246" s="120"/>
      <c r="DG246" s="120"/>
      <c r="DH246" s="120"/>
      <c r="DI246" s="120"/>
      <c r="DJ246" s="120"/>
      <c r="DK246" s="120"/>
      <c r="DL246" s="120"/>
      <c r="DM246" s="120"/>
      <c r="DN246" s="120"/>
      <c r="DO246" s="120"/>
      <c r="DP246" s="67"/>
      <c r="DQ246" s="67"/>
      <c r="DR246" s="67"/>
      <c r="DS246" s="67"/>
      <c r="DT246" s="67"/>
      <c r="DU246" s="67"/>
      <c r="DV246" s="67"/>
      <c r="DW246" s="67"/>
      <c r="DX246" s="67"/>
      <c r="DY246" s="67"/>
      <c r="DZ246" s="67"/>
      <c r="EA246" s="67"/>
      <c r="EB246" s="67"/>
      <c r="EC246" s="67"/>
      <c r="ED246" s="67"/>
      <c r="EE246" s="67"/>
      <c r="EF246" s="67"/>
      <c r="EG246" s="67"/>
      <c r="EH246" s="67"/>
      <c r="EI246" s="67"/>
      <c r="EJ246" s="67"/>
      <c r="EK246" s="67"/>
      <c r="EL246" s="67"/>
      <c r="EM246" s="67"/>
      <c r="EN246" s="67"/>
      <c r="EO246" s="67"/>
      <c r="EP246" s="67"/>
      <c r="EQ246" s="67"/>
      <c r="ER246" s="67"/>
      <c r="ES246" s="67"/>
      <c r="ET246" s="67"/>
      <c r="EU246" s="67"/>
      <c r="EV246" s="67"/>
      <c r="EW246" s="67"/>
      <c r="EX246" s="67"/>
      <c r="EY246" s="67"/>
      <c r="EZ246" s="67"/>
      <c r="FA246" s="67"/>
      <c r="FB246" s="67"/>
      <c r="FC246" s="67"/>
      <c r="FD246" s="67"/>
      <c r="FE246" s="67"/>
      <c r="FF246" s="67"/>
      <c r="FG246" s="67"/>
      <c r="FH246" s="67"/>
      <c r="FI246" s="67"/>
      <c r="FJ246" s="67"/>
      <c r="FK246" s="67"/>
      <c r="FL246" s="67"/>
      <c r="FM246" s="67"/>
      <c r="FN246" s="67"/>
      <c r="FO246" s="67"/>
      <c r="FP246" s="67"/>
    </row>
    <row r="247" spans="43:172" s="380" customFormat="1" x14ac:dyDescent="0.2">
      <c r="AQ247" s="67"/>
      <c r="AR247" s="67"/>
      <c r="AS247" s="67"/>
      <c r="AT247" s="67"/>
      <c r="AU247" s="67"/>
      <c r="AV247" s="67"/>
      <c r="AW247" s="67"/>
      <c r="AX247" s="67"/>
      <c r="AY247" s="67"/>
      <c r="AZ247" s="67"/>
      <c r="BA247" s="67"/>
      <c r="BB247" s="220"/>
      <c r="BC247" s="220"/>
      <c r="BD247" s="220"/>
      <c r="BE247" s="220"/>
      <c r="BF247" s="220"/>
      <c r="BG247" s="67"/>
      <c r="BH247" s="67"/>
      <c r="BI247" s="67"/>
      <c r="BJ247" s="67"/>
      <c r="BK247" s="67"/>
      <c r="BL247" s="67"/>
      <c r="BM247" s="67"/>
      <c r="BN247" s="67"/>
      <c r="BO247" s="67"/>
      <c r="BP247" s="67"/>
      <c r="BQ247" s="67"/>
      <c r="BR247" s="67"/>
      <c r="BS247" s="67"/>
      <c r="BT247" s="67"/>
      <c r="BU247" s="67"/>
      <c r="BV247" s="67"/>
      <c r="BW247" s="67"/>
      <c r="BX247" s="67"/>
      <c r="BY247" s="67"/>
      <c r="BZ247" s="67"/>
      <c r="CA247" s="67"/>
      <c r="CB247" s="67"/>
      <c r="CC247" s="67"/>
      <c r="CD247" s="67"/>
      <c r="CE247" s="67"/>
      <c r="CF247" s="67"/>
      <c r="CG247" s="67"/>
      <c r="CH247" s="67"/>
      <c r="CI247" s="67"/>
      <c r="CJ247" s="67"/>
      <c r="CK247" s="67"/>
      <c r="CL247" s="67"/>
      <c r="CM247" s="67"/>
      <c r="CN247" s="67"/>
      <c r="CO247" s="67"/>
      <c r="CP247" s="67"/>
      <c r="CQ247" s="120"/>
      <c r="CR247" s="120"/>
      <c r="CS247" s="120"/>
      <c r="CT247" s="120"/>
      <c r="CU247" s="120"/>
      <c r="CV247" s="120"/>
      <c r="CW247" s="120"/>
      <c r="CX247" s="120"/>
      <c r="CY247" s="120"/>
      <c r="CZ247" s="120"/>
      <c r="DA247" s="120"/>
      <c r="DB247" s="120"/>
      <c r="DC247" s="120"/>
      <c r="DD247" s="120"/>
      <c r="DE247" s="120"/>
      <c r="DF247" s="120"/>
      <c r="DG247" s="120"/>
      <c r="DH247" s="120"/>
      <c r="DI247" s="120"/>
      <c r="DJ247" s="120"/>
      <c r="DK247" s="120"/>
      <c r="DL247" s="120"/>
      <c r="DM247" s="120"/>
      <c r="DN247" s="120"/>
      <c r="DO247" s="120"/>
      <c r="DP247" s="67"/>
      <c r="DQ247" s="67"/>
      <c r="DR247" s="67"/>
      <c r="DS247" s="67"/>
      <c r="DT247" s="67"/>
      <c r="DU247" s="67"/>
      <c r="DV247" s="67"/>
      <c r="DW247" s="67"/>
      <c r="DX247" s="67"/>
      <c r="DY247" s="67"/>
      <c r="DZ247" s="67"/>
      <c r="EA247" s="67"/>
      <c r="EB247" s="67"/>
      <c r="EC247" s="67"/>
      <c r="ED247" s="67"/>
      <c r="EE247" s="67"/>
      <c r="EF247" s="67"/>
      <c r="EG247" s="67"/>
      <c r="EH247" s="67"/>
      <c r="EI247" s="67"/>
      <c r="EJ247" s="67"/>
      <c r="EK247" s="67"/>
      <c r="EL247" s="67"/>
      <c r="EM247" s="67"/>
      <c r="EN247" s="67"/>
      <c r="EO247" s="67"/>
      <c r="EP247" s="67"/>
      <c r="EQ247" s="67"/>
      <c r="ER247" s="67"/>
      <c r="ES247" s="67"/>
      <c r="ET247" s="67"/>
      <c r="EU247" s="67"/>
      <c r="EV247" s="67"/>
      <c r="EW247" s="67"/>
      <c r="EX247" s="67"/>
      <c r="EY247" s="67"/>
      <c r="EZ247" s="67"/>
      <c r="FA247" s="67"/>
      <c r="FB247" s="67"/>
      <c r="FC247" s="67"/>
      <c r="FD247" s="67"/>
      <c r="FE247" s="67"/>
      <c r="FF247" s="67"/>
      <c r="FG247" s="67"/>
      <c r="FH247" s="67"/>
      <c r="FI247" s="67"/>
      <c r="FJ247" s="67"/>
      <c r="FK247" s="67"/>
      <c r="FL247" s="67"/>
      <c r="FM247" s="67"/>
      <c r="FN247" s="67"/>
      <c r="FO247" s="67"/>
      <c r="FP247" s="67"/>
    </row>
    <row r="248" spans="43:172" s="380" customFormat="1" x14ac:dyDescent="0.2">
      <c r="AQ248" s="67"/>
      <c r="AR248" s="67"/>
      <c r="AS248" s="67"/>
      <c r="AT248" s="67"/>
      <c r="AU248" s="67"/>
      <c r="AV248" s="67"/>
      <c r="AW248" s="67"/>
      <c r="AX248" s="67"/>
      <c r="AY248" s="67"/>
      <c r="AZ248" s="67"/>
      <c r="BA248" s="67"/>
      <c r="BB248" s="220"/>
      <c r="BC248" s="220"/>
      <c r="BD248" s="220"/>
      <c r="BE248" s="220"/>
      <c r="BF248" s="220"/>
      <c r="BG248" s="67"/>
      <c r="BH248" s="67"/>
      <c r="BI248" s="67"/>
      <c r="BJ248" s="67"/>
      <c r="BK248" s="67"/>
      <c r="BL248" s="67"/>
      <c r="BM248" s="67"/>
      <c r="BN248" s="67"/>
      <c r="BO248" s="67"/>
      <c r="BP248" s="67"/>
      <c r="BQ248" s="67"/>
      <c r="BR248" s="67"/>
      <c r="BS248" s="67"/>
      <c r="BT248" s="67"/>
      <c r="BU248" s="67"/>
      <c r="BV248" s="67"/>
      <c r="BW248" s="67"/>
      <c r="BX248" s="67"/>
      <c r="BY248" s="67"/>
      <c r="BZ248" s="67"/>
      <c r="CA248" s="67"/>
      <c r="CB248" s="67"/>
      <c r="CC248" s="67"/>
      <c r="CD248" s="67"/>
      <c r="CE248" s="67"/>
      <c r="CF248" s="67"/>
      <c r="CG248" s="67"/>
      <c r="CH248" s="67"/>
      <c r="CI248" s="67"/>
      <c r="CJ248" s="67"/>
      <c r="CK248" s="67"/>
      <c r="CL248" s="67"/>
      <c r="CM248" s="67"/>
      <c r="CN248" s="67"/>
      <c r="CO248" s="67"/>
      <c r="CP248" s="67"/>
      <c r="CQ248" s="120"/>
      <c r="CR248" s="120"/>
      <c r="CS248" s="120"/>
      <c r="CT248" s="120"/>
      <c r="CU248" s="120"/>
      <c r="CV248" s="120"/>
      <c r="CW248" s="120"/>
      <c r="CX248" s="120"/>
      <c r="CY248" s="120"/>
      <c r="CZ248" s="120"/>
      <c r="DA248" s="120"/>
      <c r="DB248" s="120"/>
      <c r="DC248" s="120"/>
      <c r="DD248" s="120"/>
      <c r="DE248" s="120"/>
      <c r="DF248" s="120"/>
      <c r="DG248" s="120"/>
      <c r="DH248" s="120"/>
      <c r="DI248" s="120"/>
      <c r="DJ248" s="120"/>
      <c r="DK248" s="120"/>
      <c r="DL248" s="120"/>
      <c r="DM248" s="120"/>
      <c r="DN248" s="120"/>
      <c r="DO248" s="120"/>
      <c r="DP248" s="67"/>
      <c r="DQ248" s="67"/>
      <c r="DR248" s="67"/>
      <c r="DS248" s="67"/>
      <c r="DT248" s="67"/>
      <c r="DU248" s="67"/>
      <c r="DV248" s="67"/>
      <c r="DW248" s="67"/>
      <c r="DX248" s="67"/>
      <c r="DY248" s="67"/>
      <c r="DZ248" s="67"/>
      <c r="EA248" s="67"/>
      <c r="EB248" s="67"/>
      <c r="EC248" s="67"/>
      <c r="ED248" s="67"/>
      <c r="EE248" s="67"/>
      <c r="EF248" s="67"/>
      <c r="EG248" s="67"/>
      <c r="EH248" s="67"/>
      <c r="EI248" s="67"/>
      <c r="EJ248" s="67"/>
      <c r="EK248" s="67"/>
      <c r="EL248" s="67"/>
      <c r="EM248" s="67"/>
      <c r="EN248" s="67"/>
      <c r="EO248" s="67"/>
      <c r="EP248" s="67"/>
      <c r="EQ248" s="67"/>
      <c r="ER248" s="67"/>
      <c r="ES248" s="67"/>
      <c r="ET248" s="67"/>
      <c r="EU248" s="67"/>
      <c r="EV248" s="67"/>
      <c r="EW248" s="67"/>
      <c r="EX248" s="67"/>
      <c r="EY248" s="67"/>
      <c r="EZ248" s="67"/>
      <c r="FA248" s="67"/>
      <c r="FB248" s="67"/>
      <c r="FC248" s="67"/>
      <c r="FD248" s="67"/>
      <c r="FE248" s="67"/>
      <c r="FF248" s="67"/>
      <c r="FG248" s="67"/>
      <c r="FH248" s="67"/>
      <c r="FI248" s="67"/>
      <c r="FJ248" s="67"/>
      <c r="FK248" s="67"/>
      <c r="FL248" s="67"/>
      <c r="FM248" s="67"/>
      <c r="FN248" s="67"/>
      <c r="FO248" s="67"/>
      <c r="FP248" s="67"/>
    </row>
    <row r="249" spans="43:172" s="380" customFormat="1" x14ac:dyDescent="0.2">
      <c r="AQ249" s="67"/>
      <c r="AR249" s="67"/>
      <c r="AS249" s="67"/>
      <c r="AT249" s="67"/>
      <c r="AU249" s="67"/>
      <c r="AV249" s="67"/>
      <c r="AW249" s="67"/>
      <c r="AX249" s="67"/>
      <c r="AY249" s="67"/>
      <c r="AZ249" s="67"/>
      <c r="BA249" s="67"/>
      <c r="BB249" s="220"/>
      <c r="BC249" s="220"/>
      <c r="BD249" s="220"/>
      <c r="BE249" s="220"/>
      <c r="BF249" s="220"/>
      <c r="BG249" s="67"/>
      <c r="BH249" s="67"/>
      <c r="BI249" s="67"/>
      <c r="BJ249" s="67"/>
      <c r="BK249" s="67"/>
      <c r="BL249" s="67"/>
      <c r="BM249" s="67"/>
      <c r="BN249" s="67"/>
      <c r="BO249" s="67"/>
      <c r="BP249" s="67"/>
      <c r="BQ249" s="67"/>
      <c r="BR249" s="67"/>
      <c r="BS249" s="67"/>
      <c r="BT249" s="67"/>
      <c r="BU249" s="67"/>
      <c r="BV249" s="67"/>
      <c r="BW249" s="67"/>
      <c r="BX249" s="67"/>
      <c r="BY249" s="67"/>
      <c r="BZ249" s="67"/>
      <c r="CA249" s="67"/>
      <c r="CB249" s="67"/>
      <c r="CC249" s="67"/>
      <c r="CD249" s="67"/>
      <c r="CE249" s="67"/>
      <c r="CF249" s="67"/>
      <c r="CG249" s="67"/>
      <c r="CH249" s="67"/>
      <c r="CI249" s="67"/>
      <c r="CJ249" s="67"/>
      <c r="CK249" s="67"/>
      <c r="CL249" s="67"/>
      <c r="CM249" s="67"/>
      <c r="CN249" s="67"/>
      <c r="CO249" s="67"/>
      <c r="CP249" s="67"/>
      <c r="CQ249" s="120"/>
      <c r="CR249" s="120"/>
      <c r="CS249" s="120"/>
      <c r="CT249" s="120"/>
      <c r="CU249" s="120"/>
      <c r="CV249" s="120"/>
      <c r="CW249" s="120"/>
      <c r="CX249" s="120"/>
      <c r="CY249" s="120"/>
      <c r="CZ249" s="120"/>
      <c r="DA249" s="120"/>
      <c r="DB249" s="120"/>
      <c r="DC249" s="120"/>
      <c r="DD249" s="120"/>
      <c r="DE249" s="120"/>
      <c r="DF249" s="120"/>
      <c r="DG249" s="120"/>
      <c r="DH249" s="120"/>
      <c r="DI249" s="120"/>
      <c r="DJ249" s="120"/>
      <c r="DK249" s="120"/>
      <c r="DL249" s="120"/>
      <c r="DM249" s="120"/>
      <c r="DN249" s="120"/>
      <c r="DO249" s="120"/>
      <c r="DP249" s="67"/>
      <c r="DQ249" s="67"/>
      <c r="DR249" s="67"/>
      <c r="DS249" s="67"/>
      <c r="DT249" s="67"/>
      <c r="DU249" s="67"/>
      <c r="DV249" s="67"/>
      <c r="DW249" s="67"/>
      <c r="DX249" s="67"/>
      <c r="DY249" s="67"/>
      <c r="DZ249" s="67"/>
      <c r="EA249" s="67"/>
      <c r="EB249" s="67"/>
      <c r="EC249" s="67"/>
      <c r="ED249" s="67"/>
      <c r="EE249" s="67"/>
      <c r="EF249" s="67"/>
      <c r="EG249" s="67"/>
      <c r="EH249" s="67"/>
      <c r="EI249" s="67"/>
      <c r="EJ249" s="67"/>
      <c r="EK249" s="67"/>
      <c r="EL249" s="67"/>
      <c r="EM249" s="67"/>
      <c r="EN249" s="67"/>
      <c r="EO249" s="67"/>
      <c r="EP249" s="67"/>
      <c r="EQ249" s="67"/>
      <c r="ER249" s="67"/>
      <c r="ES249" s="67"/>
      <c r="ET249" s="67"/>
      <c r="EU249" s="67"/>
      <c r="EV249" s="67"/>
      <c r="EW249" s="67"/>
      <c r="EX249" s="67"/>
      <c r="EY249" s="67"/>
      <c r="EZ249" s="67"/>
      <c r="FA249" s="67"/>
      <c r="FB249" s="67"/>
      <c r="FC249" s="67"/>
      <c r="FD249" s="67"/>
      <c r="FE249" s="67"/>
      <c r="FF249" s="67"/>
      <c r="FG249" s="67"/>
      <c r="FH249" s="67"/>
      <c r="FI249" s="67"/>
      <c r="FJ249" s="67"/>
      <c r="FK249" s="67"/>
      <c r="FL249" s="67"/>
      <c r="FM249" s="67"/>
      <c r="FN249" s="67"/>
      <c r="FO249" s="67"/>
      <c r="FP249" s="67"/>
    </row>
    <row r="250" spans="43:172" s="380" customFormat="1" x14ac:dyDescent="0.2">
      <c r="AQ250" s="67"/>
      <c r="AR250" s="67"/>
      <c r="AS250" s="67"/>
      <c r="AT250" s="67"/>
      <c r="AU250" s="67"/>
      <c r="AV250" s="67"/>
      <c r="AW250" s="67"/>
      <c r="AX250" s="67"/>
      <c r="AY250" s="67"/>
      <c r="AZ250" s="67"/>
      <c r="BA250" s="67"/>
      <c r="BB250" s="220"/>
      <c r="BC250" s="220"/>
      <c r="BD250" s="220"/>
      <c r="BE250" s="220"/>
      <c r="BF250" s="220"/>
      <c r="BG250" s="67"/>
      <c r="BH250" s="67"/>
      <c r="BI250" s="67"/>
      <c r="BJ250" s="67"/>
      <c r="BK250" s="67"/>
      <c r="BL250" s="67"/>
      <c r="BM250" s="67"/>
      <c r="BN250" s="67"/>
      <c r="BO250" s="67"/>
      <c r="BP250" s="67"/>
      <c r="BQ250" s="67"/>
      <c r="BR250" s="67"/>
      <c r="BS250" s="67"/>
      <c r="BT250" s="67"/>
      <c r="BU250" s="67"/>
      <c r="BV250" s="67"/>
      <c r="BW250" s="67"/>
      <c r="BX250" s="67"/>
      <c r="BY250" s="67"/>
      <c r="BZ250" s="67"/>
      <c r="CA250" s="67"/>
      <c r="CB250" s="67"/>
      <c r="CC250" s="67"/>
      <c r="CD250" s="67"/>
      <c r="CE250" s="67"/>
      <c r="CF250" s="67"/>
      <c r="CG250" s="67"/>
      <c r="CH250" s="67"/>
      <c r="CI250" s="67"/>
      <c r="CJ250" s="67"/>
      <c r="CK250" s="67"/>
      <c r="CL250" s="67"/>
      <c r="CM250" s="67"/>
      <c r="CN250" s="67"/>
      <c r="CO250" s="67"/>
      <c r="CP250" s="67"/>
      <c r="CQ250" s="120"/>
      <c r="CR250" s="120"/>
      <c r="CS250" s="120"/>
      <c r="CT250" s="120"/>
      <c r="CU250" s="120"/>
      <c r="CV250" s="120"/>
      <c r="CW250" s="120"/>
      <c r="CX250" s="120"/>
      <c r="CY250" s="120"/>
      <c r="CZ250" s="120"/>
      <c r="DA250" s="120"/>
      <c r="DB250" s="120"/>
      <c r="DC250" s="120"/>
      <c r="DD250" s="120"/>
      <c r="DE250" s="120"/>
      <c r="DF250" s="120"/>
      <c r="DG250" s="120"/>
      <c r="DH250" s="120"/>
      <c r="DI250" s="120"/>
      <c r="DJ250" s="120"/>
      <c r="DK250" s="120"/>
      <c r="DL250" s="120"/>
      <c r="DM250" s="120"/>
      <c r="DN250" s="120"/>
      <c r="DO250" s="120"/>
      <c r="DP250" s="67"/>
      <c r="DQ250" s="67"/>
      <c r="DR250" s="67"/>
      <c r="DS250" s="67"/>
      <c r="DT250" s="67"/>
      <c r="DU250" s="67"/>
      <c r="DV250" s="67"/>
      <c r="DW250" s="67"/>
      <c r="DX250" s="67"/>
      <c r="DY250" s="67"/>
      <c r="DZ250" s="67"/>
      <c r="EA250" s="67"/>
      <c r="EB250" s="67"/>
      <c r="EC250" s="67"/>
      <c r="ED250" s="67"/>
      <c r="EE250" s="67"/>
      <c r="EF250" s="67"/>
      <c r="EG250" s="67"/>
      <c r="EH250" s="67"/>
      <c r="EI250" s="67"/>
      <c r="EJ250" s="67"/>
      <c r="EK250" s="67"/>
      <c r="EL250" s="67"/>
      <c r="EM250" s="67"/>
      <c r="EN250" s="67"/>
      <c r="EO250" s="67"/>
      <c r="EP250" s="67"/>
      <c r="EQ250" s="67"/>
      <c r="ER250" s="67"/>
      <c r="ES250" s="67"/>
      <c r="ET250" s="67"/>
      <c r="EU250" s="67"/>
      <c r="EV250" s="67"/>
      <c r="EW250" s="67"/>
      <c r="EX250" s="67"/>
      <c r="EY250" s="67"/>
      <c r="EZ250" s="67"/>
      <c r="FA250" s="67"/>
      <c r="FB250" s="67"/>
      <c r="FC250" s="67"/>
      <c r="FD250" s="67"/>
      <c r="FE250" s="67"/>
      <c r="FF250" s="67"/>
      <c r="FG250" s="67"/>
      <c r="FH250" s="67"/>
      <c r="FI250" s="67"/>
      <c r="FJ250" s="67"/>
      <c r="FK250" s="67"/>
      <c r="FL250" s="67"/>
      <c r="FM250" s="67"/>
      <c r="FN250" s="67"/>
      <c r="FO250" s="67"/>
      <c r="FP250" s="67"/>
    </row>
    <row r="251" spans="43:172" s="380" customFormat="1" x14ac:dyDescent="0.2">
      <c r="AQ251" s="67"/>
      <c r="AR251" s="67"/>
      <c r="AS251" s="67"/>
      <c r="AT251" s="67"/>
      <c r="AU251" s="67"/>
      <c r="AV251" s="67"/>
      <c r="AW251" s="67"/>
      <c r="AX251" s="67"/>
      <c r="AY251" s="67"/>
      <c r="AZ251" s="67"/>
      <c r="BA251" s="67"/>
      <c r="BB251" s="220"/>
      <c r="BC251" s="220"/>
      <c r="BD251" s="220"/>
      <c r="BE251" s="220"/>
      <c r="BF251" s="220"/>
      <c r="BG251" s="67"/>
      <c r="BH251" s="67"/>
      <c r="BI251" s="67"/>
      <c r="BJ251" s="67"/>
      <c r="BK251" s="67"/>
      <c r="BL251" s="67"/>
      <c r="BM251" s="67"/>
      <c r="BN251" s="67"/>
      <c r="BO251" s="67"/>
      <c r="BP251" s="67"/>
      <c r="BQ251" s="67"/>
      <c r="BR251" s="67"/>
      <c r="BS251" s="67"/>
      <c r="BT251" s="67"/>
      <c r="BU251" s="67"/>
      <c r="BV251" s="67"/>
      <c r="BW251" s="67"/>
      <c r="BX251" s="67"/>
      <c r="BY251" s="67"/>
      <c r="BZ251" s="67"/>
      <c r="CA251" s="67"/>
      <c r="CB251" s="67"/>
      <c r="CC251" s="67"/>
      <c r="CD251" s="67"/>
      <c r="CE251" s="67"/>
      <c r="CF251" s="67"/>
      <c r="CG251" s="67"/>
      <c r="CH251" s="67"/>
      <c r="CI251" s="67"/>
      <c r="CJ251" s="67"/>
      <c r="CK251" s="67"/>
      <c r="CL251" s="67"/>
      <c r="CM251" s="67"/>
      <c r="CN251" s="67"/>
      <c r="CO251" s="67"/>
      <c r="CP251" s="67"/>
      <c r="CQ251" s="120"/>
      <c r="CR251" s="120"/>
      <c r="CS251" s="120"/>
      <c r="CT251" s="120"/>
      <c r="CU251" s="120"/>
      <c r="CV251" s="120"/>
      <c r="CW251" s="120"/>
      <c r="CX251" s="120"/>
      <c r="CY251" s="120"/>
      <c r="CZ251" s="120"/>
      <c r="DA251" s="120"/>
      <c r="DB251" s="120"/>
      <c r="DC251" s="120"/>
      <c r="DD251" s="120"/>
      <c r="DE251" s="120"/>
      <c r="DF251" s="120"/>
      <c r="DG251" s="120"/>
      <c r="DH251" s="120"/>
      <c r="DI251" s="120"/>
      <c r="DJ251" s="120"/>
      <c r="DK251" s="120"/>
      <c r="DL251" s="120"/>
      <c r="DM251" s="120"/>
      <c r="DN251" s="120"/>
      <c r="DO251" s="120"/>
      <c r="DP251" s="67"/>
      <c r="DQ251" s="67"/>
      <c r="DR251" s="67"/>
      <c r="DS251" s="67"/>
      <c r="DT251" s="67"/>
      <c r="DU251" s="67"/>
      <c r="DV251" s="67"/>
      <c r="DW251" s="67"/>
      <c r="DX251" s="67"/>
      <c r="DY251" s="67"/>
      <c r="DZ251" s="67"/>
      <c r="EA251" s="67"/>
      <c r="EB251" s="67"/>
      <c r="EC251" s="67"/>
      <c r="ED251" s="67"/>
      <c r="EE251" s="67"/>
      <c r="EF251" s="67"/>
      <c r="EG251" s="67"/>
      <c r="EH251" s="67"/>
      <c r="EI251" s="67"/>
      <c r="EJ251" s="67"/>
      <c r="EK251" s="67"/>
      <c r="EL251" s="67"/>
      <c r="EM251" s="67"/>
      <c r="EN251" s="67"/>
      <c r="EO251" s="67"/>
      <c r="EP251" s="67"/>
      <c r="EQ251" s="67"/>
      <c r="ER251" s="67"/>
      <c r="ES251" s="67"/>
      <c r="ET251" s="67"/>
      <c r="EU251" s="67"/>
      <c r="EV251" s="67"/>
      <c r="EW251" s="67"/>
      <c r="EX251" s="67"/>
      <c r="EY251" s="67"/>
      <c r="EZ251" s="67"/>
      <c r="FA251" s="67"/>
      <c r="FB251" s="67"/>
      <c r="FC251" s="67"/>
      <c r="FD251" s="67"/>
      <c r="FE251" s="67"/>
      <c r="FF251" s="67"/>
      <c r="FG251" s="67"/>
      <c r="FH251" s="67"/>
      <c r="FI251" s="67"/>
      <c r="FJ251" s="67"/>
      <c r="FK251" s="67"/>
      <c r="FL251" s="67"/>
      <c r="FM251" s="67"/>
      <c r="FN251" s="67"/>
      <c r="FO251" s="67"/>
      <c r="FP251" s="67"/>
    </row>
    <row r="252" spans="43:172" s="380" customFormat="1" x14ac:dyDescent="0.2">
      <c r="AQ252" s="67"/>
      <c r="AR252" s="67"/>
      <c r="AS252" s="67"/>
      <c r="AT252" s="67"/>
      <c r="AU252" s="67"/>
      <c r="AV252" s="67"/>
      <c r="AW252" s="67"/>
      <c r="AX252" s="67"/>
      <c r="AY252" s="67"/>
      <c r="AZ252" s="67"/>
      <c r="BA252" s="67"/>
      <c r="BB252" s="220"/>
      <c r="BC252" s="220"/>
      <c r="BD252" s="220"/>
      <c r="BE252" s="220"/>
      <c r="BF252" s="220"/>
      <c r="BG252" s="67"/>
      <c r="BH252" s="67"/>
      <c r="BI252" s="67"/>
      <c r="BJ252" s="67"/>
      <c r="BK252" s="67"/>
      <c r="BL252" s="67"/>
      <c r="BM252" s="67"/>
      <c r="BN252" s="67"/>
      <c r="BO252" s="67"/>
      <c r="BP252" s="67"/>
      <c r="BQ252" s="67"/>
      <c r="BR252" s="67"/>
      <c r="BS252" s="67"/>
      <c r="BT252" s="67"/>
      <c r="BU252" s="67"/>
      <c r="BV252" s="67"/>
      <c r="BW252" s="67"/>
      <c r="BX252" s="67"/>
      <c r="BY252" s="67"/>
      <c r="BZ252" s="67"/>
      <c r="CA252" s="67"/>
      <c r="CB252" s="67"/>
      <c r="CC252" s="67"/>
      <c r="CD252" s="67"/>
      <c r="CE252" s="67"/>
      <c r="CF252" s="67"/>
      <c r="CG252" s="67"/>
      <c r="CH252" s="67"/>
      <c r="CI252" s="67"/>
      <c r="CJ252" s="67"/>
      <c r="CK252" s="67"/>
      <c r="CL252" s="67"/>
      <c r="CM252" s="67"/>
      <c r="CN252" s="67"/>
      <c r="CO252" s="67"/>
      <c r="CP252" s="67"/>
      <c r="CQ252" s="120"/>
      <c r="CR252" s="120"/>
      <c r="CS252" s="120"/>
      <c r="CT252" s="120"/>
      <c r="CU252" s="120"/>
      <c r="CV252" s="120"/>
      <c r="CW252" s="120"/>
      <c r="CX252" s="120"/>
      <c r="CY252" s="120"/>
      <c r="CZ252" s="120"/>
      <c r="DA252" s="120"/>
      <c r="DB252" s="120"/>
      <c r="DC252" s="120"/>
      <c r="DD252" s="120"/>
      <c r="DE252" s="120"/>
      <c r="DF252" s="120"/>
      <c r="DG252" s="120"/>
      <c r="DH252" s="120"/>
      <c r="DI252" s="120"/>
      <c r="DJ252" s="120"/>
      <c r="DK252" s="120"/>
      <c r="DL252" s="120"/>
      <c r="DM252" s="120"/>
      <c r="DN252" s="120"/>
      <c r="DO252" s="120"/>
      <c r="DP252" s="67"/>
      <c r="DQ252" s="67"/>
      <c r="DR252" s="67"/>
      <c r="DS252" s="67"/>
      <c r="DT252" s="67"/>
      <c r="DU252" s="67"/>
      <c r="DV252" s="67"/>
      <c r="DW252" s="67"/>
      <c r="DX252" s="67"/>
      <c r="DY252" s="67"/>
      <c r="DZ252" s="67"/>
      <c r="EA252" s="67"/>
      <c r="EB252" s="67"/>
      <c r="EC252" s="67"/>
      <c r="ED252" s="67"/>
      <c r="EE252" s="67"/>
      <c r="EF252" s="67"/>
      <c r="EG252" s="67"/>
      <c r="EH252" s="67"/>
      <c r="EI252" s="67"/>
      <c r="EJ252" s="67"/>
      <c r="EK252" s="67"/>
      <c r="EL252" s="67"/>
      <c r="EM252" s="67"/>
      <c r="EN252" s="67"/>
      <c r="EO252" s="67"/>
      <c r="EP252" s="67"/>
      <c r="EQ252" s="67"/>
      <c r="ER252" s="67"/>
      <c r="ES252" s="67"/>
      <c r="ET252" s="67"/>
      <c r="EU252" s="67"/>
      <c r="EV252" s="67"/>
      <c r="EW252" s="67"/>
      <c r="EX252" s="67"/>
      <c r="EY252" s="67"/>
      <c r="EZ252" s="67"/>
      <c r="FA252" s="67"/>
      <c r="FB252" s="67"/>
      <c r="FC252" s="67"/>
      <c r="FD252" s="67"/>
      <c r="FE252" s="67"/>
      <c r="FF252" s="67"/>
      <c r="FG252" s="67"/>
      <c r="FH252" s="67"/>
      <c r="FI252" s="67"/>
      <c r="FJ252" s="67"/>
      <c r="FK252" s="67"/>
      <c r="FL252" s="67"/>
      <c r="FM252" s="67"/>
      <c r="FN252" s="67"/>
      <c r="FO252" s="67"/>
      <c r="FP252" s="67"/>
    </row>
    <row r="253" spans="43:172" s="380" customFormat="1" x14ac:dyDescent="0.2">
      <c r="AQ253" s="67"/>
      <c r="AR253" s="67"/>
      <c r="AS253" s="67"/>
      <c r="AT253" s="67"/>
      <c r="AU253" s="67"/>
      <c r="AV253" s="67"/>
      <c r="AW253" s="67"/>
      <c r="AX253" s="67"/>
      <c r="AY253" s="67"/>
      <c r="AZ253" s="67"/>
      <c r="BA253" s="67"/>
      <c r="BB253" s="220"/>
      <c r="BC253" s="220"/>
      <c r="BD253" s="220"/>
      <c r="BE253" s="220"/>
      <c r="BF253" s="220"/>
      <c r="BG253" s="67"/>
      <c r="BH253" s="67"/>
      <c r="BI253" s="67"/>
      <c r="BJ253" s="67"/>
      <c r="BK253" s="67"/>
      <c r="BL253" s="67"/>
      <c r="BM253" s="67"/>
      <c r="BN253" s="67"/>
      <c r="BO253" s="67"/>
      <c r="BP253" s="67"/>
      <c r="BQ253" s="67"/>
      <c r="BR253" s="67"/>
      <c r="BS253" s="67"/>
      <c r="BT253" s="67"/>
      <c r="BU253" s="67"/>
      <c r="BV253" s="67"/>
      <c r="BW253" s="67"/>
      <c r="BX253" s="67"/>
      <c r="BY253" s="67"/>
      <c r="BZ253" s="67"/>
      <c r="CA253" s="67"/>
      <c r="CB253" s="67"/>
      <c r="CC253" s="67"/>
      <c r="CD253" s="67"/>
      <c r="CE253" s="67"/>
      <c r="CF253" s="67"/>
      <c r="CG253" s="67"/>
      <c r="CH253" s="67"/>
      <c r="CI253" s="67"/>
      <c r="CJ253" s="67"/>
      <c r="CK253" s="67"/>
      <c r="CL253" s="67"/>
      <c r="CM253" s="67"/>
      <c r="CN253" s="67"/>
      <c r="CO253" s="67"/>
      <c r="CP253" s="67"/>
      <c r="CQ253" s="120"/>
      <c r="CR253" s="120"/>
      <c r="CS253" s="120"/>
      <c r="CT253" s="120"/>
      <c r="CU253" s="120"/>
      <c r="CV253" s="120"/>
      <c r="CW253" s="120"/>
      <c r="CX253" s="120"/>
      <c r="CY253" s="120"/>
      <c r="CZ253" s="120"/>
      <c r="DA253" s="120"/>
      <c r="DB253" s="120"/>
      <c r="DC253" s="120"/>
      <c r="DD253" s="120"/>
      <c r="DE253" s="120"/>
      <c r="DF253" s="120"/>
      <c r="DG253" s="120"/>
      <c r="DH253" s="120"/>
      <c r="DI253" s="120"/>
      <c r="DJ253" s="120"/>
      <c r="DK253" s="120"/>
      <c r="DL253" s="120"/>
      <c r="DM253" s="120"/>
      <c r="DN253" s="120"/>
      <c r="DO253" s="120"/>
      <c r="DP253" s="67"/>
      <c r="DQ253" s="67"/>
      <c r="DR253" s="67"/>
      <c r="DS253" s="67"/>
      <c r="DT253" s="67"/>
      <c r="DU253" s="67"/>
      <c r="DV253" s="67"/>
      <c r="DW253" s="67"/>
      <c r="DX253" s="67"/>
      <c r="DY253" s="67"/>
      <c r="DZ253" s="67"/>
      <c r="EA253" s="67"/>
      <c r="EB253" s="67"/>
      <c r="EC253" s="67"/>
      <c r="ED253" s="67"/>
      <c r="EE253" s="67"/>
      <c r="EF253" s="67"/>
      <c r="EG253" s="67"/>
      <c r="EH253" s="67"/>
      <c r="EI253" s="67"/>
      <c r="EJ253" s="67"/>
      <c r="EK253" s="67"/>
      <c r="EL253" s="67"/>
      <c r="EM253" s="67"/>
      <c r="EN253" s="67"/>
      <c r="EO253" s="67"/>
      <c r="EP253" s="67"/>
      <c r="EQ253" s="67"/>
      <c r="ER253" s="67"/>
      <c r="ES253" s="67"/>
      <c r="ET253" s="67"/>
      <c r="EU253" s="67"/>
      <c r="EV253" s="67"/>
      <c r="EW253" s="67"/>
      <c r="EX253" s="67"/>
      <c r="EY253" s="67"/>
      <c r="EZ253" s="67"/>
      <c r="FA253" s="67"/>
      <c r="FB253" s="67"/>
      <c r="FC253" s="67"/>
      <c r="FD253" s="67"/>
      <c r="FE253" s="67"/>
      <c r="FF253" s="67"/>
      <c r="FG253" s="67"/>
      <c r="FH253" s="67"/>
      <c r="FI253" s="67"/>
      <c r="FJ253" s="67"/>
      <c r="FK253" s="67"/>
      <c r="FL253" s="67"/>
      <c r="FM253" s="67"/>
      <c r="FN253" s="67"/>
      <c r="FO253" s="67"/>
      <c r="FP253" s="67"/>
    </row>
    <row r="254" spans="43:172" s="380" customFormat="1" x14ac:dyDescent="0.2">
      <c r="AQ254" s="67"/>
      <c r="AR254" s="67"/>
      <c r="AS254" s="67"/>
      <c r="AT254" s="67"/>
      <c r="AU254" s="67"/>
      <c r="AV254" s="67"/>
      <c r="AW254" s="67"/>
      <c r="AX254" s="67"/>
      <c r="AY254" s="67"/>
      <c r="AZ254" s="67"/>
      <c r="BA254" s="67"/>
      <c r="BB254" s="220"/>
      <c r="BC254" s="220"/>
      <c r="BD254" s="220"/>
      <c r="BE254" s="220"/>
      <c r="BF254" s="220"/>
      <c r="BG254" s="67"/>
      <c r="BH254" s="67"/>
      <c r="BI254" s="67"/>
      <c r="BJ254" s="67"/>
      <c r="BK254" s="67"/>
      <c r="BL254" s="67"/>
      <c r="BM254" s="67"/>
      <c r="BN254" s="67"/>
      <c r="BO254" s="67"/>
      <c r="BP254" s="67"/>
      <c r="BQ254" s="67"/>
      <c r="BR254" s="67"/>
      <c r="BS254" s="67"/>
      <c r="BT254" s="67"/>
      <c r="BU254" s="67"/>
      <c r="BV254" s="67"/>
      <c r="BW254" s="67"/>
      <c r="BX254" s="67"/>
      <c r="BY254" s="67"/>
      <c r="BZ254" s="67"/>
      <c r="CA254" s="67"/>
      <c r="CB254" s="67"/>
      <c r="CC254" s="67"/>
      <c r="CD254" s="67"/>
      <c r="CE254" s="67"/>
      <c r="CF254" s="67"/>
      <c r="CG254" s="67"/>
      <c r="CH254" s="67"/>
      <c r="CI254" s="67"/>
      <c r="CJ254" s="67"/>
      <c r="CK254" s="67"/>
      <c r="CL254" s="67"/>
      <c r="CM254" s="67"/>
      <c r="CN254" s="67"/>
      <c r="CO254" s="67"/>
      <c r="CP254" s="67"/>
      <c r="CQ254" s="120"/>
      <c r="CR254" s="120"/>
      <c r="CS254" s="120"/>
      <c r="CT254" s="120"/>
      <c r="CU254" s="120"/>
      <c r="CV254" s="120"/>
      <c r="CW254" s="120"/>
      <c r="CX254" s="120"/>
      <c r="CY254" s="120"/>
      <c r="CZ254" s="120"/>
      <c r="DA254" s="120"/>
      <c r="DB254" s="120"/>
      <c r="DC254" s="120"/>
      <c r="DD254" s="120"/>
      <c r="DE254" s="120"/>
      <c r="DF254" s="120"/>
      <c r="DG254" s="120"/>
      <c r="DH254" s="120"/>
      <c r="DI254" s="120"/>
      <c r="DJ254" s="120"/>
      <c r="DK254" s="120"/>
      <c r="DL254" s="120"/>
      <c r="DM254" s="120"/>
      <c r="DN254" s="120"/>
      <c r="DO254" s="120"/>
      <c r="DP254" s="67"/>
      <c r="DQ254" s="67"/>
      <c r="DR254" s="67"/>
      <c r="DS254" s="67"/>
      <c r="DT254" s="67"/>
      <c r="DU254" s="67"/>
      <c r="DV254" s="67"/>
      <c r="DW254" s="67"/>
      <c r="DX254" s="67"/>
      <c r="DY254" s="67"/>
      <c r="DZ254" s="67"/>
      <c r="EA254" s="67"/>
      <c r="EB254" s="67"/>
      <c r="EC254" s="67"/>
      <c r="ED254" s="67"/>
      <c r="EE254" s="67"/>
      <c r="EF254" s="67"/>
      <c r="EG254" s="67"/>
      <c r="EH254" s="67"/>
      <c r="EI254" s="67"/>
      <c r="EJ254" s="67"/>
      <c r="EK254" s="67"/>
      <c r="EL254" s="67"/>
      <c r="EM254" s="67"/>
      <c r="EN254" s="67"/>
      <c r="EO254" s="67"/>
      <c r="EP254" s="67"/>
      <c r="EQ254" s="67"/>
      <c r="ER254" s="67"/>
      <c r="ES254" s="67"/>
      <c r="ET254" s="67"/>
      <c r="EU254" s="67"/>
      <c r="EV254" s="67"/>
      <c r="EW254" s="67"/>
      <c r="EX254" s="67"/>
      <c r="EY254" s="67"/>
      <c r="EZ254" s="67"/>
      <c r="FA254" s="67"/>
      <c r="FB254" s="67"/>
      <c r="FC254" s="67"/>
      <c r="FD254" s="67"/>
      <c r="FE254" s="67"/>
      <c r="FF254" s="67"/>
      <c r="FG254" s="67"/>
      <c r="FH254" s="67"/>
      <c r="FI254" s="67"/>
      <c r="FJ254" s="67"/>
      <c r="FK254" s="67"/>
      <c r="FL254" s="67"/>
      <c r="FM254" s="67"/>
      <c r="FN254" s="67"/>
      <c r="FO254" s="67"/>
      <c r="FP254" s="67"/>
    </row>
    <row r="255" spans="43:172" s="380" customFormat="1" x14ac:dyDescent="0.2">
      <c r="AQ255" s="67"/>
      <c r="AR255" s="67"/>
      <c r="AS255" s="67"/>
      <c r="AT255" s="67"/>
      <c r="AU255" s="67"/>
      <c r="AV255" s="67"/>
      <c r="AW255" s="67"/>
      <c r="AX255" s="67"/>
      <c r="AY255" s="67"/>
      <c r="AZ255" s="67"/>
      <c r="BA255" s="67"/>
      <c r="BB255" s="220"/>
      <c r="BC255" s="220"/>
      <c r="BD255" s="220"/>
      <c r="BE255" s="220"/>
      <c r="BF255" s="220"/>
      <c r="BG255" s="67"/>
      <c r="BH255" s="67"/>
      <c r="BI255" s="67"/>
      <c r="BJ255" s="67"/>
      <c r="BK255" s="67"/>
      <c r="BL255" s="67"/>
      <c r="BM255" s="67"/>
      <c r="BN255" s="67"/>
      <c r="BO255" s="67"/>
      <c r="BP255" s="67"/>
      <c r="BQ255" s="67"/>
      <c r="BR255" s="67"/>
      <c r="BS255" s="67"/>
      <c r="BT255" s="67"/>
      <c r="BU255" s="67"/>
      <c r="BV255" s="67"/>
      <c r="BW255" s="67"/>
      <c r="BX255" s="67"/>
      <c r="BY255" s="67"/>
      <c r="BZ255" s="67"/>
      <c r="CA255" s="67"/>
      <c r="CB255" s="67"/>
      <c r="CC255" s="67"/>
      <c r="CD255" s="67"/>
      <c r="CE255" s="67"/>
      <c r="CF255" s="67"/>
      <c r="CG255" s="67"/>
      <c r="CH255" s="67"/>
      <c r="CI255" s="67"/>
      <c r="CJ255" s="67"/>
      <c r="CK255" s="67"/>
      <c r="CL255" s="67"/>
      <c r="CM255" s="67"/>
      <c r="CN255" s="67"/>
      <c r="CO255" s="67"/>
      <c r="CP255" s="67"/>
      <c r="CQ255" s="120"/>
      <c r="CR255" s="120"/>
      <c r="CS255" s="120"/>
      <c r="CT255" s="120"/>
      <c r="CU255" s="120"/>
      <c r="CV255" s="120"/>
      <c r="CW255" s="120"/>
      <c r="CX255" s="120"/>
      <c r="CY255" s="120"/>
      <c r="CZ255" s="120"/>
      <c r="DA255" s="120"/>
      <c r="DB255" s="120"/>
      <c r="DC255" s="120"/>
      <c r="DD255" s="120"/>
      <c r="DE255" s="120"/>
      <c r="DF255" s="120"/>
      <c r="DG255" s="120"/>
      <c r="DH255" s="120"/>
      <c r="DI255" s="120"/>
      <c r="DJ255" s="120"/>
      <c r="DK255" s="120"/>
      <c r="DL255" s="120"/>
      <c r="DM255" s="120"/>
      <c r="DN255" s="120"/>
      <c r="DO255" s="120"/>
      <c r="DP255" s="67"/>
      <c r="DQ255" s="67"/>
      <c r="DR255" s="67"/>
      <c r="DS255" s="67"/>
      <c r="DT255" s="67"/>
      <c r="DU255" s="67"/>
      <c r="DV255" s="67"/>
      <c r="DW255" s="67"/>
      <c r="DX255" s="67"/>
      <c r="DY255" s="67"/>
      <c r="DZ255" s="67"/>
      <c r="EA255" s="67"/>
      <c r="EB255" s="67"/>
      <c r="EC255" s="67"/>
      <c r="ED255" s="67"/>
      <c r="EE255" s="67"/>
      <c r="EF255" s="67"/>
      <c r="EG255" s="67"/>
      <c r="EH255" s="67"/>
      <c r="EI255" s="67"/>
      <c r="EJ255" s="67"/>
      <c r="EK255" s="67"/>
      <c r="EL255" s="67"/>
      <c r="EM255" s="67"/>
      <c r="EN255" s="67"/>
      <c r="EO255" s="67"/>
      <c r="EP255" s="67"/>
      <c r="EQ255" s="67"/>
      <c r="ER255" s="67"/>
      <c r="ES255" s="67"/>
      <c r="ET255" s="67"/>
      <c r="EU255" s="67"/>
      <c r="EV255" s="67"/>
      <c r="EW255" s="67"/>
      <c r="EX255" s="67"/>
      <c r="EY255" s="67"/>
      <c r="EZ255" s="67"/>
      <c r="FA255" s="67"/>
      <c r="FB255" s="67"/>
      <c r="FC255" s="67"/>
      <c r="FD255" s="67"/>
      <c r="FE255" s="67"/>
      <c r="FF255" s="67"/>
      <c r="FG255" s="67"/>
      <c r="FH255" s="67"/>
      <c r="FI255" s="67"/>
      <c r="FJ255" s="67"/>
      <c r="FK255" s="67"/>
      <c r="FL255" s="67"/>
      <c r="FM255" s="67"/>
      <c r="FN255" s="67"/>
      <c r="FO255" s="67"/>
      <c r="FP255" s="67"/>
    </row>
    <row r="256" spans="43:172" s="380" customFormat="1" x14ac:dyDescent="0.2">
      <c r="AQ256" s="67"/>
      <c r="AR256" s="67"/>
      <c r="AS256" s="67"/>
      <c r="AT256" s="67"/>
      <c r="AU256" s="67"/>
      <c r="AV256" s="67"/>
      <c r="AW256" s="67"/>
      <c r="AX256" s="67"/>
      <c r="AY256" s="67"/>
      <c r="AZ256" s="67"/>
      <c r="BA256" s="67"/>
      <c r="BB256" s="220"/>
      <c r="BC256" s="220"/>
      <c r="BD256" s="220"/>
      <c r="BE256" s="220"/>
      <c r="BF256" s="220"/>
      <c r="BG256" s="67"/>
      <c r="BH256" s="67"/>
      <c r="BI256" s="67"/>
      <c r="BJ256" s="67"/>
      <c r="BK256" s="67"/>
      <c r="BL256" s="67"/>
      <c r="BM256" s="67"/>
      <c r="BN256" s="67"/>
      <c r="BO256" s="67"/>
      <c r="BP256" s="67"/>
      <c r="BQ256" s="67"/>
      <c r="BR256" s="67"/>
      <c r="BS256" s="67"/>
      <c r="BT256" s="67"/>
      <c r="BU256" s="67"/>
      <c r="BV256" s="67"/>
      <c r="BW256" s="67"/>
      <c r="BX256" s="67"/>
      <c r="BY256" s="67"/>
      <c r="BZ256" s="67"/>
      <c r="CA256" s="67"/>
      <c r="CB256" s="67"/>
      <c r="CC256" s="67"/>
      <c r="CD256" s="67"/>
      <c r="CE256" s="67"/>
      <c r="CF256" s="67"/>
      <c r="CG256" s="67"/>
      <c r="CH256" s="67"/>
      <c r="CI256" s="67"/>
      <c r="CJ256" s="67"/>
      <c r="CK256" s="67"/>
      <c r="CL256" s="67"/>
      <c r="CM256" s="67"/>
      <c r="CN256" s="67"/>
      <c r="CO256" s="67"/>
      <c r="CP256" s="67"/>
      <c r="CQ256" s="120"/>
      <c r="CR256" s="120"/>
      <c r="CS256" s="120"/>
      <c r="CT256" s="120"/>
      <c r="CU256" s="120"/>
      <c r="CV256" s="120"/>
      <c r="CW256" s="120"/>
      <c r="CX256" s="120"/>
      <c r="CY256" s="120"/>
      <c r="CZ256" s="120"/>
      <c r="DA256" s="120"/>
      <c r="DB256" s="120"/>
      <c r="DC256" s="120"/>
      <c r="DD256" s="120"/>
      <c r="DE256" s="120"/>
      <c r="DF256" s="120"/>
      <c r="DG256" s="120"/>
      <c r="DH256" s="120"/>
      <c r="DI256" s="120"/>
      <c r="DJ256" s="120"/>
      <c r="DK256" s="120"/>
      <c r="DL256" s="120"/>
      <c r="DM256" s="120"/>
      <c r="DN256" s="120"/>
      <c r="DO256" s="120"/>
      <c r="DP256" s="67"/>
      <c r="DQ256" s="67"/>
      <c r="DR256" s="67"/>
      <c r="DS256" s="67"/>
      <c r="DT256" s="67"/>
      <c r="DU256" s="67"/>
      <c r="DV256" s="67"/>
      <c r="DW256" s="67"/>
      <c r="DX256" s="67"/>
      <c r="DY256" s="67"/>
      <c r="DZ256" s="67"/>
      <c r="EA256" s="67"/>
      <c r="EB256" s="67"/>
      <c r="EC256" s="67"/>
      <c r="ED256" s="67"/>
      <c r="EE256" s="67"/>
      <c r="EF256" s="67"/>
      <c r="EG256" s="67"/>
      <c r="EH256" s="67"/>
      <c r="EI256" s="67"/>
      <c r="EJ256" s="67"/>
      <c r="EK256" s="67"/>
      <c r="EL256" s="67"/>
      <c r="EM256" s="67"/>
      <c r="EN256" s="67"/>
      <c r="EO256" s="67"/>
      <c r="EP256" s="67"/>
      <c r="EQ256" s="67"/>
      <c r="ER256" s="67"/>
      <c r="ES256" s="67"/>
      <c r="ET256" s="67"/>
      <c r="EU256" s="67"/>
      <c r="EV256" s="67"/>
      <c r="EW256" s="67"/>
      <c r="EX256" s="67"/>
      <c r="EY256" s="67"/>
      <c r="EZ256" s="67"/>
      <c r="FA256" s="67"/>
      <c r="FB256" s="67"/>
      <c r="FC256" s="67"/>
      <c r="FD256" s="67"/>
      <c r="FE256" s="67"/>
      <c r="FF256" s="67"/>
      <c r="FG256" s="67"/>
      <c r="FH256" s="67"/>
      <c r="FI256" s="67"/>
      <c r="FJ256" s="67"/>
      <c r="FK256" s="67"/>
      <c r="FL256" s="67"/>
      <c r="FM256" s="67"/>
      <c r="FN256" s="67"/>
      <c r="FO256" s="67"/>
      <c r="FP256" s="67"/>
    </row>
    <row r="257" spans="3:172" s="380" customFormat="1" x14ac:dyDescent="0.2">
      <c r="AQ257" s="67"/>
      <c r="AR257" s="67"/>
      <c r="AS257" s="67"/>
      <c r="AT257" s="67"/>
      <c r="AU257" s="67"/>
      <c r="AV257" s="67"/>
      <c r="AW257" s="67"/>
      <c r="AX257" s="67"/>
      <c r="AY257" s="67"/>
      <c r="AZ257" s="67"/>
      <c r="BA257" s="67"/>
      <c r="BB257" s="220"/>
      <c r="BC257" s="220"/>
      <c r="BD257" s="220"/>
      <c r="BE257" s="220"/>
      <c r="BF257" s="220"/>
      <c r="BG257" s="67"/>
      <c r="BH257" s="67"/>
      <c r="BI257" s="67"/>
      <c r="BJ257" s="67"/>
      <c r="BK257" s="67"/>
      <c r="BL257" s="67"/>
      <c r="BM257" s="67"/>
      <c r="BN257" s="67"/>
      <c r="BO257" s="67"/>
      <c r="BP257" s="67"/>
      <c r="BQ257" s="67"/>
      <c r="BR257" s="67"/>
      <c r="BS257" s="67"/>
      <c r="BT257" s="67"/>
      <c r="BU257" s="67"/>
      <c r="BV257" s="67"/>
      <c r="BW257" s="67"/>
      <c r="BX257" s="67"/>
      <c r="BY257" s="67"/>
      <c r="BZ257" s="67"/>
      <c r="CA257" s="67"/>
      <c r="CB257" s="67"/>
      <c r="CC257" s="67"/>
      <c r="CD257" s="67"/>
      <c r="CE257" s="67"/>
      <c r="CF257" s="67"/>
      <c r="CG257" s="67"/>
      <c r="CH257" s="67"/>
      <c r="CI257" s="67"/>
      <c r="CJ257" s="67"/>
      <c r="CK257" s="67"/>
      <c r="CL257" s="67"/>
      <c r="CM257" s="67"/>
      <c r="CN257" s="67"/>
      <c r="CO257" s="67"/>
      <c r="CP257" s="67"/>
      <c r="CQ257" s="120"/>
      <c r="CR257" s="120"/>
      <c r="CS257" s="120"/>
      <c r="CT257" s="120"/>
      <c r="CU257" s="120"/>
      <c r="CV257" s="120"/>
      <c r="CW257" s="120"/>
      <c r="CX257" s="120"/>
      <c r="CY257" s="120"/>
      <c r="CZ257" s="120"/>
      <c r="DA257" s="120"/>
      <c r="DB257" s="120"/>
      <c r="DC257" s="120"/>
      <c r="DD257" s="120"/>
      <c r="DE257" s="120"/>
      <c r="DF257" s="120"/>
      <c r="DG257" s="120"/>
      <c r="DH257" s="120"/>
      <c r="DI257" s="120"/>
      <c r="DJ257" s="120"/>
      <c r="DK257" s="120"/>
      <c r="DL257" s="120"/>
      <c r="DM257" s="120"/>
      <c r="DN257" s="120"/>
      <c r="DO257" s="120"/>
      <c r="DP257" s="67"/>
      <c r="DQ257" s="67"/>
      <c r="DR257" s="67"/>
      <c r="DS257" s="67"/>
      <c r="DT257" s="67"/>
      <c r="DU257" s="67"/>
      <c r="DV257" s="67"/>
      <c r="DW257" s="67"/>
      <c r="DX257" s="67"/>
      <c r="DY257" s="67"/>
      <c r="DZ257" s="67"/>
      <c r="EA257" s="67"/>
      <c r="EB257" s="67"/>
      <c r="EC257" s="67"/>
      <c r="ED257" s="67"/>
      <c r="EE257" s="67"/>
      <c r="EF257" s="67"/>
      <c r="EG257" s="67"/>
      <c r="EH257" s="67"/>
      <c r="EI257" s="67"/>
      <c r="EJ257" s="67"/>
      <c r="EK257" s="67"/>
      <c r="EL257" s="67"/>
      <c r="EM257" s="67"/>
      <c r="EN257" s="67"/>
      <c r="EO257" s="67"/>
      <c r="EP257" s="67"/>
      <c r="EQ257" s="67"/>
      <c r="ER257" s="67"/>
      <c r="ES257" s="67"/>
      <c r="ET257" s="67"/>
      <c r="EU257" s="67"/>
      <c r="EV257" s="67"/>
      <c r="EW257" s="67"/>
      <c r="EX257" s="67"/>
      <c r="EY257" s="67"/>
      <c r="EZ257" s="67"/>
      <c r="FA257" s="67"/>
      <c r="FB257" s="67"/>
      <c r="FC257" s="67"/>
      <c r="FD257" s="67"/>
      <c r="FE257" s="67"/>
      <c r="FF257" s="67"/>
      <c r="FG257" s="67"/>
      <c r="FH257" s="67"/>
      <c r="FI257" s="67"/>
      <c r="FJ257" s="67"/>
      <c r="FK257" s="67"/>
      <c r="FL257" s="67"/>
      <c r="FM257" s="67"/>
      <c r="FN257" s="67"/>
      <c r="FO257" s="67"/>
      <c r="FP257" s="67"/>
    </row>
    <row r="258" spans="3:172" s="380" customFormat="1" x14ac:dyDescent="0.2">
      <c r="AQ258" s="67"/>
      <c r="AR258" s="67"/>
      <c r="AS258" s="67"/>
      <c r="AT258" s="67"/>
      <c r="AU258" s="67"/>
      <c r="AV258" s="67"/>
      <c r="AW258" s="67"/>
      <c r="AX258" s="67"/>
      <c r="AY258" s="67"/>
      <c r="AZ258" s="67"/>
      <c r="BA258" s="67"/>
      <c r="BB258" s="220"/>
      <c r="BC258" s="220"/>
      <c r="BD258" s="220"/>
      <c r="BE258" s="220"/>
      <c r="BF258" s="220"/>
      <c r="BG258" s="67"/>
      <c r="BH258" s="67"/>
      <c r="BI258" s="67"/>
      <c r="BJ258" s="67"/>
      <c r="BK258" s="67"/>
      <c r="BL258" s="67"/>
      <c r="BM258" s="67"/>
      <c r="BN258" s="67"/>
      <c r="BO258" s="67"/>
      <c r="BP258" s="67"/>
      <c r="BQ258" s="67"/>
      <c r="BR258" s="67"/>
      <c r="BS258" s="67"/>
      <c r="BT258" s="67"/>
      <c r="BU258" s="67"/>
      <c r="BV258" s="67"/>
      <c r="BW258" s="67"/>
      <c r="BX258" s="67"/>
      <c r="BY258" s="67"/>
      <c r="BZ258" s="67"/>
      <c r="CA258" s="67"/>
      <c r="CB258" s="67"/>
      <c r="CC258" s="67"/>
      <c r="CD258" s="67"/>
      <c r="CE258" s="67"/>
      <c r="CF258" s="67"/>
      <c r="CG258" s="67"/>
      <c r="CH258" s="67"/>
      <c r="CI258" s="67"/>
      <c r="CJ258" s="67"/>
      <c r="CK258" s="67"/>
      <c r="CL258" s="67"/>
      <c r="CM258" s="67"/>
      <c r="CN258" s="67"/>
      <c r="CO258" s="67"/>
      <c r="CP258" s="67"/>
      <c r="CQ258" s="120"/>
      <c r="CR258" s="120"/>
      <c r="CS258" s="120"/>
      <c r="CT258" s="120"/>
      <c r="CU258" s="120"/>
      <c r="CV258" s="120"/>
      <c r="CW258" s="120"/>
      <c r="CX258" s="120"/>
      <c r="CY258" s="120"/>
      <c r="CZ258" s="120"/>
      <c r="DA258" s="120"/>
      <c r="DB258" s="120"/>
      <c r="DC258" s="120"/>
      <c r="DD258" s="120"/>
      <c r="DE258" s="120"/>
      <c r="DF258" s="120"/>
      <c r="DG258" s="120"/>
      <c r="DH258" s="120"/>
      <c r="DI258" s="120"/>
      <c r="DJ258" s="120"/>
      <c r="DK258" s="120"/>
      <c r="DL258" s="120"/>
      <c r="DM258" s="120"/>
      <c r="DN258" s="120"/>
      <c r="DO258" s="120"/>
      <c r="DP258" s="67"/>
      <c r="DQ258" s="67"/>
      <c r="DR258" s="67"/>
      <c r="DS258" s="67"/>
      <c r="DT258" s="67"/>
      <c r="DU258" s="67"/>
      <c r="DV258" s="67"/>
      <c r="DW258" s="67"/>
      <c r="DX258" s="67"/>
      <c r="DY258" s="67"/>
      <c r="DZ258" s="67"/>
      <c r="EA258" s="67"/>
      <c r="EB258" s="67"/>
      <c r="EC258" s="67"/>
      <c r="ED258" s="67"/>
      <c r="EE258" s="67"/>
      <c r="EF258" s="67"/>
      <c r="EG258" s="67"/>
      <c r="EH258" s="67"/>
      <c r="EI258" s="67"/>
      <c r="EJ258" s="67"/>
      <c r="EK258" s="67"/>
      <c r="EL258" s="67"/>
      <c r="EM258" s="67"/>
      <c r="EN258" s="67"/>
      <c r="EO258" s="67"/>
      <c r="EP258" s="67"/>
      <c r="EQ258" s="67"/>
      <c r="ER258" s="67"/>
      <c r="ES258" s="67"/>
      <c r="ET258" s="67"/>
      <c r="EU258" s="67"/>
      <c r="EV258" s="67"/>
      <c r="EW258" s="67"/>
      <c r="EX258" s="67"/>
      <c r="EY258" s="67"/>
      <c r="EZ258" s="67"/>
      <c r="FA258" s="67"/>
      <c r="FB258" s="67"/>
      <c r="FC258" s="67"/>
      <c r="FD258" s="67"/>
      <c r="FE258" s="67"/>
      <c r="FF258" s="67"/>
      <c r="FG258" s="67"/>
      <c r="FH258" s="67"/>
      <c r="FI258" s="67"/>
      <c r="FJ258" s="67"/>
      <c r="FK258" s="67"/>
      <c r="FL258" s="67"/>
      <c r="FM258" s="67"/>
      <c r="FN258" s="67"/>
      <c r="FO258" s="67"/>
      <c r="FP258" s="67"/>
    </row>
    <row r="259" spans="3:172" s="380" customFormat="1" x14ac:dyDescent="0.2">
      <c r="AQ259" s="67"/>
      <c r="AR259" s="67"/>
      <c r="AS259" s="67"/>
      <c r="AT259" s="67"/>
      <c r="AU259" s="67"/>
      <c r="AV259" s="67"/>
      <c r="AW259" s="67"/>
      <c r="AX259" s="67"/>
      <c r="AY259" s="67"/>
      <c r="AZ259" s="67"/>
      <c r="BA259" s="67"/>
      <c r="BB259" s="220"/>
      <c r="BC259" s="220"/>
      <c r="BD259" s="220"/>
      <c r="BE259" s="220"/>
      <c r="BF259" s="220"/>
      <c r="BG259" s="67"/>
      <c r="BH259" s="67"/>
      <c r="BI259" s="67"/>
      <c r="BJ259" s="67"/>
      <c r="BK259" s="67"/>
      <c r="BL259" s="67"/>
      <c r="BM259" s="67"/>
      <c r="BN259" s="67"/>
      <c r="BO259" s="67"/>
      <c r="BP259" s="67"/>
      <c r="BQ259" s="67"/>
      <c r="BR259" s="67"/>
      <c r="BS259" s="67"/>
      <c r="BT259" s="67"/>
      <c r="BU259" s="67"/>
      <c r="BV259" s="67"/>
      <c r="BW259" s="67"/>
      <c r="BX259" s="67"/>
      <c r="BY259" s="67"/>
      <c r="BZ259" s="67"/>
      <c r="CA259" s="67"/>
      <c r="CB259" s="67"/>
      <c r="CC259" s="67"/>
      <c r="CD259" s="67"/>
      <c r="CE259" s="67"/>
      <c r="CF259" s="67"/>
      <c r="CG259" s="67"/>
      <c r="CH259" s="67"/>
      <c r="CI259" s="67"/>
      <c r="CJ259" s="67"/>
      <c r="CK259" s="67"/>
      <c r="CL259" s="67"/>
      <c r="CM259" s="67"/>
      <c r="CN259" s="67"/>
      <c r="CO259" s="67"/>
      <c r="CP259" s="67"/>
      <c r="CQ259" s="120"/>
      <c r="CR259" s="120"/>
      <c r="CS259" s="120"/>
      <c r="CT259" s="120"/>
      <c r="CU259" s="120"/>
      <c r="CV259" s="120"/>
      <c r="CW259" s="120"/>
      <c r="CX259" s="120"/>
      <c r="CY259" s="120"/>
      <c r="CZ259" s="120"/>
      <c r="DA259" s="120"/>
      <c r="DB259" s="120"/>
      <c r="DC259" s="120"/>
      <c r="DD259" s="120"/>
      <c r="DE259" s="120"/>
      <c r="DF259" s="120"/>
      <c r="DG259" s="120"/>
      <c r="DH259" s="120"/>
      <c r="DI259" s="120"/>
      <c r="DJ259" s="120"/>
      <c r="DK259" s="120"/>
      <c r="DL259" s="120"/>
      <c r="DM259" s="120"/>
      <c r="DN259" s="120"/>
      <c r="DO259" s="120"/>
      <c r="DP259" s="67"/>
      <c r="DQ259" s="67"/>
      <c r="DR259" s="67"/>
      <c r="DS259" s="67"/>
      <c r="DT259" s="67"/>
      <c r="DU259" s="67"/>
      <c r="DV259" s="67"/>
      <c r="DW259" s="67"/>
      <c r="DX259" s="67"/>
      <c r="DY259" s="67"/>
      <c r="DZ259" s="67"/>
      <c r="EA259" s="67"/>
      <c r="EB259" s="67"/>
      <c r="EC259" s="67"/>
      <c r="ED259" s="67"/>
      <c r="EE259" s="67"/>
      <c r="EF259" s="67"/>
      <c r="EG259" s="67"/>
      <c r="EH259" s="67"/>
      <c r="EI259" s="67"/>
      <c r="EJ259" s="67"/>
      <c r="EK259" s="67"/>
      <c r="EL259" s="67"/>
      <c r="EM259" s="67"/>
      <c r="EN259" s="67"/>
      <c r="EO259" s="67"/>
      <c r="EP259" s="67"/>
      <c r="EQ259" s="67"/>
      <c r="ER259" s="67"/>
      <c r="ES259" s="67"/>
      <c r="ET259" s="67"/>
      <c r="EU259" s="67"/>
      <c r="EV259" s="67"/>
      <c r="EW259" s="67"/>
      <c r="EX259" s="67"/>
      <c r="EY259" s="67"/>
      <c r="EZ259" s="67"/>
      <c r="FA259" s="67"/>
      <c r="FB259" s="67"/>
      <c r="FC259" s="67"/>
      <c r="FD259" s="67"/>
      <c r="FE259" s="67"/>
      <c r="FF259" s="67"/>
      <c r="FG259" s="67"/>
      <c r="FH259" s="67"/>
      <c r="FI259" s="67"/>
      <c r="FJ259" s="67"/>
      <c r="FK259" s="67"/>
      <c r="FL259" s="67"/>
      <c r="FM259" s="67"/>
      <c r="FN259" s="67"/>
      <c r="FO259" s="67"/>
      <c r="FP259" s="67"/>
    </row>
    <row r="260" spans="3:172" s="380" customFormat="1" x14ac:dyDescent="0.2">
      <c r="AQ260" s="67"/>
      <c r="AR260" s="67"/>
      <c r="AS260" s="67"/>
      <c r="AT260" s="67"/>
      <c r="AU260" s="67"/>
      <c r="AV260" s="67"/>
      <c r="AW260" s="67"/>
      <c r="AX260" s="67"/>
      <c r="AY260" s="67"/>
      <c r="AZ260" s="67"/>
      <c r="BA260" s="67"/>
      <c r="BB260" s="220"/>
      <c r="BC260" s="220"/>
      <c r="BD260" s="220"/>
      <c r="BE260" s="220"/>
      <c r="BF260" s="220"/>
      <c r="BG260" s="67"/>
      <c r="BH260" s="67"/>
      <c r="BI260" s="67"/>
      <c r="BJ260" s="67"/>
      <c r="BK260" s="67"/>
      <c r="BL260" s="67"/>
      <c r="BM260" s="67"/>
      <c r="BN260" s="67"/>
      <c r="BO260" s="67"/>
      <c r="BP260" s="67"/>
      <c r="BQ260" s="67"/>
      <c r="BR260" s="67"/>
      <c r="BS260" s="67"/>
      <c r="BT260" s="67"/>
      <c r="BU260" s="67"/>
      <c r="BV260" s="67"/>
      <c r="BW260" s="67"/>
      <c r="BX260" s="67"/>
      <c r="BY260" s="67"/>
      <c r="BZ260" s="67"/>
      <c r="CA260" s="67"/>
      <c r="CB260" s="67"/>
      <c r="CC260" s="67"/>
      <c r="CD260" s="67"/>
      <c r="CE260" s="67"/>
      <c r="CF260" s="67"/>
      <c r="CG260" s="67"/>
      <c r="CH260" s="67"/>
      <c r="CI260" s="67"/>
      <c r="CJ260" s="67"/>
      <c r="CK260" s="67"/>
      <c r="CL260" s="67"/>
      <c r="CM260" s="67"/>
      <c r="CN260" s="67"/>
      <c r="CO260" s="67"/>
      <c r="CP260" s="67"/>
      <c r="CQ260" s="120"/>
      <c r="CR260" s="120"/>
      <c r="CS260" s="120"/>
      <c r="CT260" s="120"/>
      <c r="CU260" s="120"/>
      <c r="CV260" s="120"/>
      <c r="CW260" s="120"/>
      <c r="CX260" s="120"/>
      <c r="CY260" s="120"/>
      <c r="CZ260" s="120"/>
      <c r="DA260" s="120"/>
      <c r="DB260" s="120"/>
      <c r="DC260" s="120"/>
      <c r="DD260" s="120"/>
      <c r="DE260" s="120"/>
      <c r="DF260" s="120"/>
      <c r="DG260" s="120"/>
      <c r="DH260" s="120"/>
      <c r="DI260" s="120"/>
      <c r="DJ260" s="120"/>
      <c r="DK260" s="120"/>
      <c r="DL260" s="120"/>
      <c r="DM260" s="120"/>
      <c r="DN260" s="120"/>
      <c r="DO260" s="120"/>
      <c r="DP260" s="67"/>
      <c r="DQ260" s="67"/>
      <c r="DR260" s="67"/>
      <c r="DS260" s="67"/>
      <c r="DT260" s="67"/>
      <c r="DU260" s="67"/>
      <c r="DV260" s="67"/>
      <c r="DW260" s="67"/>
      <c r="DX260" s="67"/>
      <c r="DY260" s="67"/>
      <c r="DZ260" s="67"/>
      <c r="EA260" s="67"/>
      <c r="EB260" s="67"/>
      <c r="EC260" s="67"/>
      <c r="ED260" s="67"/>
      <c r="EE260" s="67"/>
      <c r="EF260" s="67"/>
      <c r="EG260" s="67"/>
      <c r="EH260" s="67"/>
      <c r="EI260" s="67"/>
      <c r="EJ260" s="67"/>
      <c r="EK260" s="67"/>
      <c r="EL260" s="67"/>
      <c r="EM260" s="67"/>
      <c r="EN260" s="67"/>
      <c r="EO260" s="67"/>
      <c r="EP260" s="67"/>
      <c r="EQ260" s="67"/>
      <c r="ER260" s="67"/>
      <c r="ES260" s="67"/>
      <c r="ET260" s="67"/>
      <c r="EU260" s="67"/>
      <c r="EV260" s="67"/>
      <c r="EW260" s="67"/>
      <c r="EX260" s="67"/>
      <c r="EY260" s="67"/>
      <c r="EZ260" s="67"/>
      <c r="FA260" s="67"/>
      <c r="FB260" s="67"/>
      <c r="FC260" s="67"/>
      <c r="FD260" s="67"/>
      <c r="FE260" s="67"/>
      <c r="FF260" s="67"/>
      <c r="FG260" s="67"/>
      <c r="FH260" s="67"/>
      <c r="FI260" s="67"/>
      <c r="FJ260" s="67"/>
      <c r="FK260" s="67"/>
      <c r="FL260" s="67"/>
      <c r="FM260" s="67"/>
      <c r="FN260" s="67"/>
      <c r="FO260" s="67"/>
      <c r="FP260" s="67"/>
    </row>
    <row r="261" spans="3:172" s="380" customFormat="1" x14ac:dyDescent="0.2">
      <c r="AQ261" s="67"/>
      <c r="AR261" s="67"/>
      <c r="AS261" s="67"/>
      <c r="AT261" s="67"/>
      <c r="AU261" s="67"/>
      <c r="AV261" s="67"/>
      <c r="AW261" s="67"/>
      <c r="AX261" s="67"/>
      <c r="AY261" s="67"/>
      <c r="AZ261" s="67"/>
      <c r="BA261" s="67"/>
      <c r="BB261" s="220"/>
      <c r="BC261" s="220"/>
      <c r="BD261" s="220"/>
      <c r="BE261" s="220"/>
      <c r="BF261" s="220"/>
      <c r="BG261" s="67"/>
      <c r="BH261" s="67"/>
      <c r="BI261" s="67"/>
      <c r="BJ261" s="67"/>
      <c r="BK261" s="67"/>
      <c r="BL261" s="67"/>
      <c r="BM261" s="67"/>
      <c r="BN261" s="67"/>
      <c r="BO261" s="67"/>
      <c r="BP261" s="67"/>
      <c r="BQ261" s="67"/>
      <c r="BR261" s="67"/>
      <c r="BS261" s="67"/>
      <c r="BT261" s="67"/>
      <c r="BU261" s="67"/>
      <c r="BV261" s="67"/>
      <c r="BW261" s="67"/>
      <c r="BX261" s="67"/>
      <c r="BY261" s="67"/>
      <c r="BZ261" s="67"/>
      <c r="CA261" s="67"/>
      <c r="CB261" s="67"/>
      <c r="CC261" s="67"/>
      <c r="CD261" s="67"/>
      <c r="CE261" s="67"/>
      <c r="CF261" s="67"/>
      <c r="CG261" s="67"/>
      <c r="CH261" s="67"/>
      <c r="CI261" s="67"/>
      <c r="CJ261" s="67"/>
      <c r="CK261" s="67"/>
      <c r="CL261" s="67"/>
      <c r="CM261" s="67"/>
      <c r="CN261" s="67"/>
      <c r="CO261" s="67"/>
      <c r="CP261" s="67"/>
      <c r="CQ261" s="120"/>
      <c r="CR261" s="120"/>
      <c r="CS261" s="120"/>
      <c r="CT261" s="120"/>
      <c r="CU261" s="120"/>
      <c r="CV261" s="120"/>
      <c r="CW261" s="120"/>
      <c r="CX261" s="120"/>
      <c r="CY261" s="120"/>
      <c r="CZ261" s="120"/>
      <c r="DA261" s="120"/>
      <c r="DB261" s="120"/>
      <c r="DC261" s="120"/>
      <c r="DD261" s="120"/>
      <c r="DE261" s="120"/>
      <c r="DF261" s="120"/>
      <c r="DG261" s="120"/>
      <c r="DH261" s="120"/>
      <c r="DI261" s="120"/>
      <c r="DJ261" s="120"/>
      <c r="DK261" s="120"/>
      <c r="DL261" s="120"/>
      <c r="DM261" s="120"/>
      <c r="DN261" s="120"/>
      <c r="DO261" s="120"/>
      <c r="DP261" s="67"/>
      <c r="DQ261" s="67"/>
      <c r="DR261" s="67"/>
      <c r="DS261" s="67"/>
      <c r="DT261" s="67"/>
      <c r="DU261" s="67"/>
      <c r="DV261" s="67"/>
      <c r="DW261" s="67"/>
      <c r="DX261" s="67"/>
      <c r="DY261" s="67"/>
      <c r="DZ261" s="67"/>
      <c r="EA261" s="67"/>
      <c r="EB261" s="67"/>
      <c r="EC261" s="67"/>
      <c r="ED261" s="67"/>
      <c r="EE261" s="67"/>
      <c r="EF261" s="67"/>
      <c r="EG261" s="67"/>
      <c r="EH261" s="67"/>
      <c r="EI261" s="67"/>
      <c r="EJ261" s="67"/>
      <c r="EK261" s="67"/>
      <c r="EL261" s="67"/>
      <c r="EM261" s="67"/>
      <c r="EN261" s="67"/>
      <c r="EO261" s="67"/>
      <c r="EP261" s="67"/>
      <c r="EQ261" s="67"/>
      <c r="ER261" s="67"/>
      <c r="ES261" s="67"/>
      <c r="ET261" s="67"/>
      <c r="EU261" s="67"/>
      <c r="EV261" s="67"/>
      <c r="EW261" s="67"/>
      <c r="EX261" s="67"/>
      <c r="EY261" s="67"/>
      <c r="EZ261" s="67"/>
      <c r="FA261" s="67"/>
      <c r="FB261" s="67"/>
      <c r="FC261" s="67"/>
      <c r="FD261" s="67"/>
      <c r="FE261" s="67"/>
      <c r="FF261" s="67"/>
      <c r="FG261" s="67"/>
      <c r="FH261" s="67"/>
      <c r="FI261" s="67"/>
      <c r="FJ261" s="67"/>
      <c r="FK261" s="67"/>
      <c r="FL261" s="67"/>
      <c r="FM261" s="67"/>
      <c r="FN261" s="67"/>
      <c r="FO261" s="67"/>
      <c r="FP261" s="67"/>
    </row>
    <row r="262" spans="3:172" s="380" customFormat="1" x14ac:dyDescent="0.2">
      <c r="AQ262" s="67"/>
      <c r="AR262" s="67"/>
      <c r="AS262" s="67"/>
      <c r="AT262" s="67"/>
      <c r="AU262" s="67"/>
      <c r="AV262" s="67"/>
      <c r="AW262" s="67"/>
      <c r="AX262" s="67"/>
      <c r="AY262" s="67"/>
      <c r="AZ262" s="67"/>
      <c r="BA262" s="67"/>
      <c r="BB262" s="220"/>
      <c r="BC262" s="220"/>
      <c r="BD262" s="220"/>
      <c r="BE262" s="220"/>
      <c r="BF262" s="220"/>
      <c r="BG262" s="67"/>
      <c r="BH262" s="67"/>
      <c r="BI262" s="67"/>
      <c r="BJ262" s="67"/>
      <c r="BK262" s="67"/>
      <c r="BL262" s="67"/>
      <c r="BM262" s="67"/>
      <c r="BN262" s="67"/>
      <c r="BO262" s="67"/>
      <c r="BP262" s="67"/>
      <c r="BQ262" s="67"/>
      <c r="BR262" s="67"/>
      <c r="BS262" s="67"/>
      <c r="BT262" s="67"/>
      <c r="BU262" s="67"/>
      <c r="BV262" s="67"/>
      <c r="BW262" s="67"/>
      <c r="BX262" s="67"/>
      <c r="BY262" s="67"/>
      <c r="BZ262" s="67"/>
      <c r="CA262" s="67"/>
      <c r="CB262" s="67"/>
      <c r="CC262" s="67"/>
      <c r="CD262" s="67"/>
      <c r="CE262" s="67"/>
      <c r="CF262" s="67"/>
      <c r="CG262" s="67"/>
      <c r="CH262" s="67"/>
      <c r="CI262" s="67"/>
      <c r="CJ262" s="67"/>
      <c r="CK262" s="67"/>
      <c r="CL262" s="67"/>
      <c r="CM262" s="67"/>
      <c r="CN262" s="67"/>
      <c r="CO262" s="67"/>
      <c r="CP262" s="67"/>
      <c r="CQ262" s="120"/>
      <c r="CR262" s="120"/>
      <c r="CS262" s="120"/>
      <c r="CT262" s="120"/>
      <c r="CU262" s="120"/>
      <c r="CV262" s="120"/>
      <c r="CW262" s="120"/>
      <c r="CX262" s="120"/>
      <c r="CY262" s="120"/>
      <c r="CZ262" s="120"/>
      <c r="DA262" s="120"/>
      <c r="DB262" s="120"/>
      <c r="DC262" s="120"/>
      <c r="DD262" s="120"/>
      <c r="DE262" s="120"/>
      <c r="DF262" s="120"/>
      <c r="DG262" s="120"/>
      <c r="DH262" s="120"/>
      <c r="DI262" s="120"/>
      <c r="DJ262" s="120"/>
      <c r="DK262" s="120"/>
      <c r="DL262" s="120"/>
      <c r="DM262" s="120"/>
      <c r="DN262" s="120"/>
      <c r="DO262" s="120"/>
      <c r="DP262" s="67"/>
      <c r="DQ262" s="67"/>
      <c r="DR262" s="67"/>
      <c r="DS262" s="67"/>
      <c r="DT262" s="67"/>
      <c r="DU262" s="67"/>
      <c r="DV262" s="67"/>
      <c r="DW262" s="67"/>
      <c r="DX262" s="67"/>
      <c r="DY262" s="67"/>
      <c r="DZ262" s="67"/>
      <c r="EA262" s="67"/>
      <c r="EB262" s="67"/>
      <c r="EC262" s="67"/>
      <c r="ED262" s="67"/>
      <c r="EE262" s="67"/>
      <c r="EF262" s="67"/>
      <c r="EG262" s="67"/>
      <c r="EH262" s="67"/>
      <c r="EI262" s="67"/>
      <c r="EJ262" s="67"/>
      <c r="EK262" s="67"/>
      <c r="EL262" s="67"/>
      <c r="EM262" s="67"/>
      <c r="EN262" s="67"/>
      <c r="EO262" s="67"/>
      <c r="EP262" s="67"/>
      <c r="EQ262" s="67"/>
      <c r="ER262" s="67"/>
      <c r="ES262" s="67"/>
      <c r="ET262" s="67"/>
      <c r="EU262" s="67"/>
      <c r="EV262" s="67"/>
      <c r="EW262" s="67"/>
      <c r="EX262" s="67"/>
      <c r="EY262" s="67"/>
      <c r="EZ262" s="67"/>
      <c r="FA262" s="67"/>
      <c r="FB262" s="67"/>
      <c r="FC262" s="67"/>
      <c r="FD262" s="67"/>
      <c r="FE262" s="67"/>
      <c r="FF262" s="67"/>
      <c r="FG262" s="67"/>
      <c r="FH262" s="67"/>
      <c r="FI262" s="67"/>
      <c r="FJ262" s="67"/>
      <c r="FK262" s="67"/>
      <c r="FL262" s="67"/>
      <c r="FM262" s="67"/>
      <c r="FN262" s="67"/>
      <c r="FO262" s="67"/>
      <c r="FP262" s="67"/>
    </row>
    <row r="263" spans="3:172" s="380" customFormat="1" x14ac:dyDescent="0.2">
      <c r="AQ263" s="67"/>
      <c r="AR263" s="67"/>
      <c r="AS263" s="67"/>
      <c r="AT263" s="67"/>
      <c r="AU263" s="67"/>
      <c r="AV263" s="67"/>
      <c r="AW263" s="67"/>
      <c r="AX263" s="67"/>
      <c r="AY263" s="67"/>
      <c r="AZ263" s="67"/>
      <c r="BA263" s="67"/>
      <c r="BB263" s="220"/>
      <c r="BC263" s="220"/>
      <c r="BD263" s="220"/>
      <c r="BE263" s="220"/>
      <c r="BF263" s="220"/>
      <c r="BG263" s="67"/>
      <c r="BH263" s="67"/>
      <c r="BI263" s="67"/>
      <c r="BJ263" s="67"/>
      <c r="BK263" s="67"/>
      <c r="BL263" s="67"/>
      <c r="BM263" s="67"/>
      <c r="BN263" s="67"/>
      <c r="BO263" s="67"/>
      <c r="BP263" s="67"/>
      <c r="BQ263" s="67"/>
      <c r="BR263" s="67"/>
      <c r="BS263" s="67"/>
      <c r="BT263" s="67"/>
      <c r="BU263" s="67"/>
      <c r="BV263" s="67"/>
      <c r="BW263" s="67"/>
      <c r="BX263" s="67"/>
      <c r="BY263" s="67"/>
      <c r="BZ263" s="67"/>
      <c r="CA263" s="67"/>
      <c r="CB263" s="67"/>
      <c r="CC263" s="67"/>
      <c r="CD263" s="67"/>
      <c r="CE263" s="67"/>
      <c r="CF263" s="67"/>
      <c r="CG263" s="67"/>
      <c r="CH263" s="67"/>
      <c r="CI263" s="67"/>
      <c r="CJ263" s="67"/>
      <c r="CK263" s="67"/>
      <c r="CL263" s="67"/>
      <c r="CM263" s="67"/>
      <c r="CN263" s="67"/>
      <c r="CO263" s="67"/>
      <c r="CP263" s="67"/>
      <c r="CQ263" s="120"/>
      <c r="CR263" s="120"/>
      <c r="CS263" s="120"/>
      <c r="CT263" s="120"/>
      <c r="CU263" s="120"/>
      <c r="CV263" s="120"/>
      <c r="CW263" s="120"/>
      <c r="CX263" s="120"/>
      <c r="CY263" s="120"/>
      <c r="CZ263" s="120"/>
      <c r="DA263" s="120"/>
      <c r="DB263" s="120"/>
      <c r="DC263" s="120"/>
      <c r="DD263" s="120"/>
      <c r="DE263" s="120"/>
      <c r="DF263" s="120"/>
      <c r="DG263" s="120"/>
      <c r="DH263" s="120"/>
      <c r="DI263" s="120"/>
      <c r="DJ263" s="120"/>
      <c r="DK263" s="120"/>
      <c r="DL263" s="120"/>
      <c r="DM263" s="120"/>
      <c r="DN263" s="120"/>
      <c r="DO263" s="120"/>
      <c r="DP263" s="67"/>
      <c r="DQ263" s="67"/>
      <c r="DR263" s="67"/>
      <c r="DS263" s="67"/>
      <c r="DT263" s="67"/>
      <c r="DU263" s="67"/>
      <c r="DV263" s="67"/>
      <c r="DW263" s="67"/>
      <c r="DX263" s="67"/>
      <c r="DY263" s="67"/>
      <c r="DZ263" s="67"/>
      <c r="EA263" s="67"/>
      <c r="EB263" s="67"/>
      <c r="EC263" s="67"/>
      <c r="ED263" s="67"/>
      <c r="EE263" s="67"/>
      <c r="EF263" s="67"/>
      <c r="EG263" s="67"/>
      <c r="EH263" s="67"/>
      <c r="EI263" s="67"/>
      <c r="EJ263" s="67"/>
      <c r="EK263" s="67"/>
      <c r="EL263" s="67"/>
      <c r="EM263" s="67"/>
      <c r="EN263" s="67"/>
      <c r="EO263" s="67"/>
      <c r="EP263" s="67"/>
      <c r="EQ263" s="67"/>
      <c r="ER263" s="67"/>
      <c r="ES263" s="67"/>
      <c r="ET263" s="67"/>
      <c r="EU263" s="67"/>
      <c r="EV263" s="67"/>
      <c r="EW263" s="67"/>
      <c r="EX263" s="67"/>
      <c r="EY263" s="67"/>
      <c r="EZ263" s="67"/>
      <c r="FA263" s="67"/>
      <c r="FB263" s="67"/>
      <c r="FC263" s="67"/>
      <c r="FD263" s="67"/>
      <c r="FE263" s="67"/>
      <c r="FF263" s="67"/>
      <c r="FG263" s="67"/>
      <c r="FH263" s="67"/>
      <c r="FI263" s="67"/>
      <c r="FJ263" s="67"/>
      <c r="FK263" s="67"/>
      <c r="FL263" s="67"/>
      <c r="FM263" s="67"/>
      <c r="FN263" s="67"/>
      <c r="FO263" s="67"/>
      <c r="FP263" s="67"/>
    </row>
    <row r="264" spans="3:172" x14ac:dyDescent="0.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row>
  </sheetData>
  <sheetProtection algorithmName="SHA-512" hashValue="2o0WUKsGVk2k9C7fgnHd8X9seTwPFbpRkgHHpwruoV7pw6Fp2b+qdyMc+V9ex6LQ65Hf9Ek73IfMPkoTFur74w==" saltValue="YMoLpwQPVvghau1FmLxTDA==" spinCount="100000" sheet="1" selectLockedCells="1"/>
  <mergeCells count="189">
    <mergeCell ref="AJ64:AO64"/>
    <mergeCell ref="S1:X1"/>
    <mergeCell ref="Y1:AA1"/>
    <mergeCell ref="AC1:AJ2"/>
    <mergeCell ref="AK1:AL2"/>
    <mergeCell ref="AJ20:AO20"/>
    <mergeCell ref="AJ11:AO11"/>
    <mergeCell ref="AK6:AN6"/>
    <mergeCell ref="G9:G11"/>
    <mergeCell ref="H9:I11"/>
    <mergeCell ref="J9:J11"/>
    <mergeCell ref="F21:I21"/>
    <mergeCell ref="C33:I33"/>
    <mergeCell ref="J23:J24"/>
    <mergeCell ref="J25:J26"/>
    <mergeCell ref="C35:I35"/>
    <mergeCell ref="J42:J46"/>
    <mergeCell ref="AI42:AI46"/>
    <mergeCell ref="C45:I45"/>
    <mergeCell ref="C43:I43"/>
    <mergeCell ref="W2:AB2"/>
    <mergeCell ref="AJ12:AO12"/>
    <mergeCell ref="AO6:AP6"/>
    <mergeCell ref="B2:D2"/>
    <mergeCell ref="AP69:AP70"/>
    <mergeCell ref="AJ59:AO59"/>
    <mergeCell ref="AJ67:AO67"/>
    <mergeCell ref="AJ54:AO54"/>
    <mergeCell ref="AJ55:AO55"/>
    <mergeCell ref="AJ62:AO62"/>
    <mergeCell ref="AJ57:AO57"/>
    <mergeCell ref="AJ56:AO56"/>
    <mergeCell ref="AJ15:AO15"/>
    <mergeCell ref="AJ41:AO41"/>
    <mergeCell ref="AJ33:AO33"/>
    <mergeCell ref="AJ42:AO42"/>
    <mergeCell ref="AJ16:AO16"/>
    <mergeCell ref="AJ40:AO40"/>
    <mergeCell ref="AJ39:AO39"/>
    <mergeCell ref="AJ21:AO21"/>
    <mergeCell ref="AJ22:AO22"/>
    <mergeCell ref="AJ18:AO19"/>
    <mergeCell ref="AJ34:AO34"/>
    <mergeCell ref="AJ44:AO44"/>
    <mergeCell ref="AJ58:AO58"/>
    <mergeCell ref="AJ60:AO60"/>
    <mergeCell ref="AJ65:AO65"/>
    <mergeCell ref="AJ43:AO43"/>
    <mergeCell ref="K2:M2"/>
    <mergeCell ref="T2:V2"/>
    <mergeCell ref="E2:J2"/>
    <mergeCell ref="N2:S2"/>
    <mergeCell ref="C47:I47"/>
    <mergeCell ref="C16:I16"/>
    <mergeCell ref="B6:E6"/>
    <mergeCell ref="J20:J21"/>
    <mergeCell ref="F6:Q6"/>
    <mergeCell ref="B8:I8"/>
    <mergeCell ref="B9:F11"/>
    <mergeCell ref="B12:I12"/>
    <mergeCell ref="C14:I14"/>
    <mergeCell ref="C13:I13"/>
    <mergeCell ref="B32:B33"/>
    <mergeCell ref="J32:J33"/>
    <mergeCell ref="C31:I31"/>
    <mergeCell ref="C30:I30"/>
    <mergeCell ref="C25:I25"/>
    <mergeCell ref="J27:J28"/>
    <mergeCell ref="J29:J31"/>
    <mergeCell ref="B34:B77"/>
    <mergeCell ref="C34:I34"/>
    <mergeCell ref="C40:I40"/>
    <mergeCell ref="AJ61:AO61"/>
    <mergeCell ref="R6:Y6"/>
    <mergeCell ref="AJ13:AO13"/>
    <mergeCell ref="AJ17:AO17"/>
    <mergeCell ref="AI54:AI57"/>
    <mergeCell ref="AJ14:AO14"/>
    <mergeCell ref="AP9:AP11"/>
    <mergeCell ref="AJ9:AO9"/>
    <mergeCell ref="AJ10:AO10"/>
    <mergeCell ref="Z6:AI6"/>
    <mergeCell ref="AJ8:AO8"/>
    <mergeCell ref="AJ36:AO36"/>
    <mergeCell ref="AJ38:AO38"/>
    <mergeCell ref="AJ23:AO31"/>
    <mergeCell ref="AJ37:AO37"/>
    <mergeCell ref="AJ32:AO32"/>
    <mergeCell ref="AJ35:AO35"/>
    <mergeCell ref="AI9:AI11"/>
    <mergeCell ref="AI20:AI21"/>
    <mergeCell ref="AI23:AI24"/>
    <mergeCell ref="AI25:AI26"/>
    <mergeCell ref="AP13:AP15"/>
    <mergeCell ref="AI32:AI33"/>
    <mergeCell ref="AI27:AI28"/>
    <mergeCell ref="AI29:AI31"/>
    <mergeCell ref="C28:I28"/>
    <mergeCell ref="C29:I29"/>
    <mergeCell ref="C32:I32"/>
    <mergeCell ref="C27:I27"/>
    <mergeCell ref="B13:B31"/>
    <mergeCell ref="C18:I18"/>
    <mergeCell ref="C23:I23"/>
    <mergeCell ref="C22:I22"/>
    <mergeCell ref="C20:E21"/>
    <mergeCell ref="C24:I24"/>
    <mergeCell ref="F20:I20"/>
    <mergeCell ref="C19:I19"/>
    <mergeCell ref="C26:I26"/>
    <mergeCell ref="C15:I15"/>
    <mergeCell ref="C41:I41"/>
    <mergeCell ref="C69:I69"/>
    <mergeCell ref="C68:I68"/>
    <mergeCell ref="C71:I71"/>
    <mergeCell ref="C77:I77"/>
    <mergeCell ref="C44:I44"/>
    <mergeCell ref="C46:I46"/>
    <mergeCell ref="C36:I36"/>
    <mergeCell ref="C37:I37"/>
    <mergeCell ref="C38:I38"/>
    <mergeCell ref="C42:I42"/>
    <mergeCell ref="C39:I39"/>
    <mergeCell ref="C51:I51"/>
    <mergeCell ref="C53:I53"/>
    <mergeCell ref="C52:I52"/>
    <mergeCell ref="C62:I62"/>
    <mergeCell ref="C48:I48"/>
    <mergeCell ref="C57:I57"/>
    <mergeCell ref="J48:J52"/>
    <mergeCell ref="AI48:AI52"/>
    <mergeCell ref="C49:I49"/>
    <mergeCell ref="AJ63:AO63"/>
    <mergeCell ref="J54:J57"/>
    <mergeCell ref="AJ68:AO68"/>
    <mergeCell ref="C55:I55"/>
    <mergeCell ref="C50:I50"/>
    <mergeCell ref="AJ46:AO46"/>
    <mergeCell ref="AJ52:AO52"/>
    <mergeCell ref="AJ50:AO50"/>
    <mergeCell ref="AJ48:AO48"/>
    <mergeCell ref="AJ49:AO49"/>
    <mergeCell ref="C54:I54"/>
    <mergeCell ref="C56:I56"/>
    <mergeCell ref="C60:I60"/>
    <mergeCell ref="C61:I61"/>
    <mergeCell ref="C59:I59"/>
    <mergeCell ref="C65:I65"/>
    <mergeCell ref="C63:I63"/>
    <mergeCell ref="C64:I64"/>
    <mergeCell ref="C58:I58"/>
    <mergeCell ref="C67:I67"/>
    <mergeCell ref="C66:I66"/>
    <mergeCell ref="AJ66:AO66"/>
    <mergeCell ref="AJ76:AO76"/>
    <mergeCell ref="AJ71:AO71"/>
    <mergeCell ref="C72:I72"/>
    <mergeCell ref="J72:J74"/>
    <mergeCell ref="AI72:AI74"/>
    <mergeCell ref="AI69:AI70"/>
    <mergeCell ref="AJ69:AO69"/>
    <mergeCell ref="C70:I70"/>
    <mergeCell ref="AJ70:AO70"/>
    <mergeCell ref="J69:J70"/>
    <mergeCell ref="AJ77:AO77"/>
    <mergeCell ref="C75:E76"/>
    <mergeCell ref="F75:I75"/>
    <mergeCell ref="J75:J77"/>
    <mergeCell ref="AI75:AI77"/>
    <mergeCell ref="AJ75:AO75"/>
    <mergeCell ref="F76:I76"/>
    <mergeCell ref="AJ72:AO72"/>
    <mergeCell ref="C73:I73"/>
    <mergeCell ref="AJ73:AO73"/>
    <mergeCell ref="C74:I74"/>
    <mergeCell ref="AJ74:AO74"/>
    <mergeCell ref="AP82:AP83"/>
    <mergeCell ref="C80:I80"/>
    <mergeCell ref="AJ80:AO80"/>
    <mergeCell ref="C81:I81"/>
    <mergeCell ref="AJ81:AO81"/>
    <mergeCell ref="B78:B81"/>
    <mergeCell ref="J82:J83"/>
    <mergeCell ref="AI82:AI83"/>
    <mergeCell ref="AJ82:AO83"/>
    <mergeCell ref="C78:I78"/>
    <mergeCell ref="C79:I79"/>
    <mergeCell ref="AJ79:AO79"/>
    <mergeCell ref="AJ78:AO78"/>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D2" sqref="D2"/>
    </sheetView>
  </sheetViews>
  <sheetFormatPr defaultColWidth="9" defaultRowHeight="12.75" customHeight="1" x14ac:dyDescent="0.2"/>
  <cols>
    <col min="1" max="1" width="3.77734375" style="12" customWidth="1"/>
    <col min="2" max="2" width="33.88671875" style="12" customWidth="1"/>
    <col min="3" max="3" width="35.44140625" style="12" customWidth="1"/>
    <col min="4" max="4" width="8" style="12" customWidth="1"/>
    <col min="5" max="5" width="10.77734375" style="12" customWidth="1"/>
    <col min="6" max="6" width="60.88671875" style="12" hidden="1" customWidth="1"/>
    <col min="7" max="7" width="19.44140625" style="12" hidden="1" customWidth="1"/>
    <col min="8" max="8" width="10.6640625" style="12" hidden="1" customWidth="1"/>
    <col min="9" max="9" width="3.88671875" style="12" hidden="1" customWidth="1"/>
    <col min="10" max="10" width="5.77734375" style="12" hidden="1" customWidth="1"/>
    <col min="11" max="11" width="32.21875" style="12" hidden="1" customWidth="1"/>
    <col min="12" max="12" width="20.88671875" style="12" hidden="1" customWidth="1"/>
    <col min="13" max="13" width="8.21875" style="12" hidden="1" customWidth="1"/>
    <col min="14" max="14" width="9.44140625" style="12" hidden="1" customWidth="1"/>
    <col min="15" max="15" width="13.88671875" style="12" hidden="1" customWidth="1"/>
    <col min="16" max="16" width="10.6640625" style="12" hidden="1" customWidth="1"/>
    <col min="17" max="17" width="2" style="12" hidden="1" customWidth="1"/>
    <col min="18" max="44" width="11.33203125" style="12" hidden="1" customWidth="1"/>
    <col min="45" max="45" width="10.44140625" style="12" hidden="1" customWidth="1"/>
    <col min="46" max="16384" width="9" style="12"/>
  </cols>
  <sheetData>
    <row r="1" spans="1:44" ht="17.25" customHeight="1" x14ac:dyDescent="0.2">
      <c r="A1" s="66" t="s">
        <v>212</v>
      </c>
      <c r="B1" s="192"/>
      <c r="C1" s="192"/>
      <c r="E1" s="397" t="str">
        <f>"Ver."&amp;※改訂履歴!$F$1</f>
        <v>Ver.2</v>
      </c>
      <c r="F1" s="380"/>
      <c r="K1" s="37" t="s">
        <v>213</v>
      </c>
      <c r="L1" s="37" t="s">
        <v>214</v>
      </c>
      <c r="M1" s="37" t="s">
        <v>583</v>
      </c>
      <c r="N1" s="37" t="s">
        <v>583</v>
      </c>
      <c r="R1" s="37" t="s">
        <v>18</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418</v>
      </c>
    </row>
    <row r="2" spans="1:44" ht="20.25" customHeight="1" x14ac:dyDescent="0.15">
      <c r="A2" s="192"/>
      <c r="B2" s="192"/>
      <c r="C2" s="131" t="s">
        <v>215</v>
      </c>
      <c r="D2" s="132">
        <v>1</v>
      </c>
      <c r="E2" s="133" t="s">
        <v>584</v>
      </c>
      <c r="F2" s="380"/>
      <c r="K2" s="12" t="s">
        <v>798</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2">
      <c r="A3" s="192"/>
      <c r="B3" s="333" t="str">
        <f>IF(OR(仕様書作成!R6&lt;&gt;"",仕様書作成!Z6&lt;&gt;""),発注情報!F3,"")</f>
        <v/>
      </c>
      <c r="C3" s="12" t="s">
        <v>537</v>
      </c>
      <c r="F3" s="12" t="s">
        <v>637</v>
      </c>
      <c r="G3" s="12" t="str">
        <f>IF(COUNTIF(O3,"*SY71*"),$H$3,IF(COUNTIF(O3,"*SY72*"),$H$4,IF(COUNTIF(O3,"*SY73*"),$H$5,IF(COUNTIF(O3,"*SY74*"),$H$6,IF(COUNTIF(O3,"*SY75*"),$H$7,IF(COUNTIF(O3,"*78*"),$H$12,IF(COUNTIF(O3,"*79*"),$H$13,"")))))))</f>
        <v/>
      </c>
      <c r="H3" s="12" t="s">
        <v>585</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2">
      <c r="A4" s="134"/>
      <c r="B4" s="135" t="s">
        <v>216</v>
      </c>
      <c r="C4" s="135" t="s">
        <v>217</v>
      </c>
      <c r="D4" s="134" t="s">
        <v>583</v>
      </c>
      <c r="E4" s="134" t="s">
        <v>218</v>
      </c>
      <c r="G4" s="12" t="str">
        <f t="shared" ref="G4:G26" si="4">IF(COUNTIF(O4,"*SY71*"),$H$3,IF(COUNTIF(O4,"*SY72*"),$H$4,IF(COUNTIF(O4,"*SY73*"),$H$5,IF(COUNTIF(O4,"*SY74*"),$H$6,IF(COUNTIF(O4,"*SY75*"),$H$7,IF(COUNTIF(O4,"*78*"),$H$12,IF(COUNTIF(O4,"*79*"),$H$13,"")))))))</f>
        <v/>
      </c>
      <c r="H4" s="12" t="s">
        <v>586</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2">
      <c r="A5" s="136">
        <v>1</v>
      </c>
      <c r="B5" s="137" t="str">
        <f>IF(ISERROR(K120)=TRUE,"",IF(OR(K120=$K$109,K120=$K$110,K120=$K$111),"",K120))</f>
        <v>マニホールドベース</v>
      </c>
      <c r="C5" s="138" t="str">
        <f>IF(ISERROR(L120)=TRUE,"",IF(B5="","",L120))</f>
        <v>必須項目に入力漏れがあります</v>
      </c>
      <c r="D5" s="138">
        <f>IF(ISERROR(M120)=TRUE,"",IF(C5="","",M120))</f>
        <v>1</v>
      </c>
      <c r="E5" s="139">
        <f t="shared" ref="E5:E40" si="7">IF(D5="","",D5*$D$2)</f>
        <v>1</v>
      </c>
      <c r="G5" s="12" t="str">
        <f t="shared" si="4"/>
        <v/>
      </c>
      <c r="H5" s="12" t="s">
        <v>587</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2">
      <c r="A6" s="136">
        <v>2</v>
      </c>
      <c r="B6" s="137" t="str">
        <f t="shared" ref="B6:B40" si="8">IF(ISERROR(K121)=TRUE,"",IF(OR(K121=$K$109,K121=$K$110,K121=$K$111),"",K121))</f>
        <v/>
      </c>
      <c r="C6" s="138" t="str">
        <f t="shared" ref="C6:C40" si="9">IF(ISERROR(L121)=TRUE,"",IF(B6="","","*"&amp;L121))</f>
        <v/>
      </c>
      <c r="D6" s="138" t="str">
        <f t="shared" ref="D6:D40" si="10">IF(ISERROR(M121)=TRUE,"",IF(C6="","",M121))</f>
        <v/>
      </c>
      <c r="E6" s="139" t="str">
        <f t="shared" si="7"/>
        <v/>
      </c>
      <c r="G6" s="12" t="str">
        <f t="shared" si="4"/>
        <v/>
      </c>
      <c r="H6" s="12" t="s">
        <v>588</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2">
      <c r="A7" s="136">
        <v>3</v>
      </c>
      <c r="B7" s="137" t="str">
        <f t="shared" si="8"/>
        <v/>
      </c>
      <c r="C7" s="138" t="str">
        <f t="shared" si="9"/>
        <v/>
      </c>
      <c r="D7" s="138" t="str">
        <f t="shared" si="10"/>
        <v/>
      </c>
      <c r="E7" s="139" t="str">
        <f t="shared" si="7"/>
        <v/>
      </c>
      <c r="G7" s="12" t="str">
        <f t="shared" si="4"/>
        <v/>
      </c>
      <c r="H7" s="12" t="s">
        <v>589</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2">
      <c r="A8" s="136">
        <v>4</v>
      </c>
      <c r="B8" s="137" t="str">
        <f t="shared" si="8"/>
        <v/>
      </c>
      <c r="C8" s="138" t="str">
        <f t="shared" si="9"/>
        <v/>
      </c>
      <c r="D8" s="138" t="str">
        <f t="shared" si="10"/>
        <v/>
      </c>
      <c r="E8" s="139" t="str">
        <f t="shared" si="7"/>
        <v/>
      </c>
      <c r="G8" s="12" t="str">
        <f t="shared" si="4"/>
        <v/>
      </c>
      <c r="H8" s="12" t="s">
        <v>590</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2">
      <c r="A9" s="136">
        <v>5</v>
      </c>
      <c r="B9" s="137" t="str">
        <f t="shared" si="8"/>
        <v/>
      </c>
      <c r="C9" s="138" t="str">
        <f t="shared" si="9"/>
        <v/>
      </c>
      <c r="D9" s="138" t="str">
        <f t="shared" si="10"/>
        <v/>
      </c>
      <c r="E9" s="139" t="str">
        <f t="shared" si="7"/>
        <v/>
      </c>
      <c r="G9" s="12" t="str">
        <f t="shared" si="4"/>
        <v/>
      </c>
      <c r="H9" s="12" t="s">
        <v>591</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2">
      <c r="A10" s="136">
        <v>6</v>
      </c>
      <c r="B10" s="137" t="str">
        <f t="shared" si="8"/>
        <v/>
      </c>
      <c r="C10" s="138" t="str">
        <f t="shared" si="9"/>
        <v/>
      </c>
      <c r="D10" s="138" t="str">
        <f t="shared" si="10"/>
        <v/>
      </c>
      <c r="E10" s="139" t="str">
        <f t="shared" si="7"/>
        <v/>
      </c>
      <c r="G10" s="12" t="str">
        <f t="shared" si="4"/>
        <v/>
      </c>
      <c r="H10" s="12" t="s">
        <v>592</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2">
      <c r="A11" s="136">
        <v>7</v>
      </c>
      <c r="B11" s="137" t="str">
        <f t="shared" si="8"/>
        <v/>
      </c>
      <c r="C11" s="138" t="str">
        <f t="shared" si="9"/>
        <v/>
      </c>
      <c r="D11" s="138" t="str">
        <f t="shared" si="10"/>
        <v/>
      </c>
      <c r="E11" s="139" t="str">
        <f t="shared" si="7"/>
        <v/>
      </c>
      <c r="G11" s="12" t="str">
        <f t="shared" si="4"/>
        <v/>
      </c>
      <c r="H11" s="12" t="s">
        <v>555</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2">
      <c r="A12" s="136">
        <v>8</v>
      </c>
      <c r="B12" s="137" t="str">
        <f t="shared" si="8"/>
        <v/>
      </c>
      <c r="C12" s="138" t="str">
        <f t="shared" si="9"/>
        <v/>
      </c>
      <c r="D12" s="138" t="str">
        <f t="shared" si="10"/>
        <v/>
      </c>
      <c r="E12" s="139" t="str">
        <f t="shared" si="7"/>
        <v/>
      </c>
      <c r="G12" s="12" t="str">
        <f t="shared" si="4"/>
        <v/>
      </c>
      <c r="H12" s="12" t="s">
        <v>593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2">
      <c r="A13" s="136">
        <v>9</v>
      </c>
      <c r="B13" s="137" t="str">
        <f t="shared" si="8"/>
        <v/>
      </c>
      <c r="C13" s="138" t="str">
        <f t="shared" si="9"/>
        <v/>
      </c>
      <c r="D13" s="138" t="str">
        <f t="shared" si="10"/>
        <v/>
      </c>
      <c r="E13" s="139" t="str">
        <f t="shared" si="7"/>
        <v/>
      </c>
      <c r="G13" s="12" t="str">
        <f t="shared" si="4"/>
        <v/>
      </c>
      <c r="H13" s="12" t="s">
        <v>594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2">
      <c r="A14" s="136">
        <v>10</v>
      </c>
      <c r="B14" s="137" t="str">
        <f t="shared" si="8"/>
        <v/>
      </c>
      <c r="C14" s="138" t="str">
        <f t="shared" si="9"/>
        <v/>
      </c>
      <c r="D14" s="138" t="str">
        <f t="shared" si="10"/>
        <v/>
      </c>
      <c r="E14" s="139" t="str">
        <f t="shared" si="7"/>
        <v/>
      </c>
      <c r="G14" s="12" t="str">
        <f t="shared" si="4"/>
        <v/>
      </c>
      <c r="H14" s="12" t="s">
        <v>595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2">
      <c r="A15" s="136">
        <v>11</v>
      </c>
      <c r="B15" s="137" t="str">
        <f t="shared" si="8"/>
        <v/>
      </c>
      <c r="C15" s="138" t="str">
        <f t="shared" si="9"/>
        <v/>
      </c>
      <c r="D15" s="138" t="str">
        <f t="shared" si="10"/>
        <v/>
      </c>
      <c r="E15" s="139"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2">
      <c r="A16" s="136">
        <v>12</v>
      </c>
      <c r="B16" s="137" t="str">
        <f t="shared" si="8"/>
        <v/>
      </c>
      <c r="C16" s="138" t="str">
        <f t="shared" si="9"/>
        <v/>
      </c>
      <c r="D16" s="138" t="str">
        <f t="shared" si="10"/>
        <v/>
      </c>
      <c r="E16" s="139"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2">
      <c r="A17" s="136">
        <v>13</v>
      </c>
      <c r="B17" s="137" t="str">
        <f t="shared" si="8"/>
        <v/>
      </c>
      <c r="C17" s="138" t="str">
        <f t="shared" si="9"/>
        <v/>
      </c>
      <c r="D17" s="138" t="str">
        <f t="shared" si="10"/>
        <v/>
      </c>
      <c r="E17" s="139"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2">
      <c r="A18" s="136">
        <v>14</v>
      </c>
      <c r="B18" s="137" t="str">
        <f t="shared" si="8"/>
        <v/>
      </c>
      <c r="C18" s="138" t="str">
        <f t="shared" si="9"/>
        <v/>
      </c>
      <c r="D18" s="138" t="str">
        <f t="shared" si="10"/>
        <v/>
      </c>
      <c r="E18" s="139" t="str">
        <f t="shared" si="7"/>
        <v/>
      </c>
      <c r="G18" s="12" t="str">
        <f t="shared" si="4"/>
        <v/>
      </c>
      <c r="J18" s="12">
        <v>16</v>
      </c>
      <c r="K18" s="12" t="str">
        <f t="shared" si="0"/>
        <v/>
      </c>
      <c r="L18" s="12" t="str">
        <f>IF(COUNTIF($O$3:O17,O18)&gt;=1,"",O18)</f>
        <v/>
      </c>
      <c r="M18" s="12" t="str">
        <f t="shared" si="1"/>
        <v/>
      </c>
      <c r="N18" s="12" t="str">
        <f t="shared" si="5"/>
        <v/>
      </c>
      <c r="O18" s="371"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2">
      <c r="A19" s="136">
        <v>15</v>
      </c>
      <c r="B19" s="137" t="str">
        <f t="shared" si="8"/>
        <v/>
      </c>
      <c r="C19" s="138" t="str">
        <f t="shared" si="9"/>
        <v/>
      </c>
      <c r="D19" s="138" t="str">
        <f t="shared" si="10"/>
        <v/>
      </c>
      <c r="E19" s="139" t="str">
        <f t="shared" si="7"/>
        <v/>
      </c>
      <c r="G19" s="12" t="str">
        <f t="shared" si="4"/>
        <v/>
      </c>
      <c r="J19" s="12">
        <v>17</v>
      </c>
      <c r="K19" s="12" t="str">
        <f t="shared" si="0"/>
        <v/>
      </c>
      <c r="L19" s="12" t="str">
        <f>IF(COUNTIF($O$3:O18,O19)&gt;=1,"",O19)</f>
        <v/>
      </c>
      <c r="M19" s="12" t="str">
        <f t="shared" si="1"/>
        <v/>
      </c>
      <c r="N19" s="12" t="str">
        <f t="shared" si="5"/>
        <v/>
      </c>
      <c r="O19" s="371"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2">
      <c r="A20" s="136">
        <v>16</v>
      </c>
      <c r="B20" s="137" t="str">
        <f t="shared" si="8"/>
        <v/>
      </c>
      <c r="C20" s="138" t="str">
        <f t="shared" si="9"/>
        <v/>
      </c>
      <c r="D20" s="138" t="str">
        <f t="shared" si="10"/>
        <v/>
      </c>
      <c r="E20" s="139"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2">
      <c r="A21" s="136">
        <v>17</v>
      </c>
      <c r="B21" s="137" t="str">
        <f t="shared" si="8"/>
        <v/>
      </c>
      <c r="C21" s="138" t="str">
        <f t="shared" si="9"/>
        <v/>
      </c>
      <c r="D21" s="138" t="str">
        <f t="shared" si="10"/>
        <v/>
      </c>
      <c r="E21" s="139"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2">
      <c r="A22" s="136">
        <v>18</v>
      </c>
      <c r="B22" s="137" t="str">
        <f t="shared" si="8"/>
        <v/>
      </c>
      <c r="C22" s="138" t="str">
        <f t="shared" si="9"/>
        <v/>
      </c>
      <c r="D22" s="138" t="str">
        <f t="shared" si="10"/>
        <v/>
      </c>
      <c r="E22" s="139"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2">
      <c r="A23" s="136">
        <v>19</v>
      </c>
      <c r="B23" s="137" t="str">
        <f t="shared" si="8"/>
        <v/>
      </c>
      <c r="C23" s="138" t="str">
        <f t="shared" si="9"/>
        <v/>
      </c>
      <c r="D23" s="138" t="str">
        <f t="shared" si="10"/>
        <v/>
      </c>
      <c r="E23" s="139"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2">
      <c r="A24" s="136">
        <v>20</v>
      </c>
      <c r="B24" s="137" t="str">
        <f t="shared" si="8"/>
        <v/>
      </c>
      <c r="C24" s="138" t="str">
        <f t="shared" si="9"/>
        <v/>
      </c>
      <c r="D24" s="138" t="str">
        <f t="shared" si="10"/>
        <v/>
      </c>
      <c r="E24" s="139"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2">
      <c r="A25" s="136">
        <v>21</v>
      </c>
      <c r="B25" s="137" t="str">
        <f t="shared" si="8"/>
        <v/>
      </c>
      <c r="C25" s="138" t="str">
        <f t="shared" si="9"/>
        <v/>
      </c>
      <c r="D25" s="138" t="str">
        <f t="shared" si="10"/>
        <v/>
      </c>
      <c r="E25" s="139"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2">
      <c r="A26" s="136">
        <v>22</v>
      </c>
      <c r="B26" s="137" t="str">
        <f t="shared" si="8"/>
        <v/>
      </c>
      <c r="C26" s="138" t="str">
        <f t="shared" si="9"/>
        <v/>
      </c>
      <c r="D26" s="138" t="str">
        <f t="shared" si="10"/>
        <v/>
      </c>
      <c r="E26" s="139"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2">
      <c r="A27" s="136">
        <v>23</v>
      </c>
      <c r="B27" s="137" t="str">
        <f t="shared" si="8"/>
        <v/>
      </c>
      <c r="C27" s="138" t="str">
        <f t="shared" si="9"/>
        <v/>
      </c>
      <c r="D27" s="138" t="str">
        <f t="shared" si="10"/>
        <v/>
      </c>
      <c r="E27" s="139" t="str">
        <f t="shared" si="7"/>
        <v/>
      </c>
      <c r="J27" s="339">
        <v>1</v>
      </c>
      <c r="K27" s="12" t="s">
        <v>593</v>
      </c>
      <c r="L27" t="s">
        <v>804</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2">
      <c r="A28" s="136">
        <v>24</v>
      </c>
      <c r="B28" s="137" t="str">
        <f t="shared" si="8"/>
        <v/>
      </c>
      <c r="C28" s="138" t="str">
        <f t="shared" si="9"/>
        <v/>
      </c>
      <c r="D28" s="138" t="str">
        <f t="shared" si="10"/>
        <v/>
      </c>
      <c r="E28" s="139" t="str">
        <f t="shared" si="7"/>
        <v/>
      </c>
      <c r="J28" s="339">
        <v>2</v>
      </c>
      <c r="K28" s="12" t="s">
        <v>593</v>
      </c>
      <c r="L28" t="s">
        <v>805</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2">
      <c r="A29" s="136">
        <v>25</v>
      </c>
      <c r="B29" s="137" t="str">
        <f t="shared" si="8"/>
        <v/>
      </c>
      <c r="C29" s="138" t="str">
        <f t="shared" si="9"/>
        <v/>
      </c>
      <c r="D29" s="138" t="str">
        <f t="shared" si="10"/>
        <v/>
      </c>
      <c r="E29" s="139" t="str">
        <f t="shared" si="7"/>
        <v/>
      </c>
      <c r="J29" s="339">
        <v>3</v>
      </c>
      <c r="K29" s="12" t="s">
        <v>593</v>
      </c>
      <c r="L29" t="s">
        <v>806</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2">
      <c r="A30" s="136">
        <v>26</v>
      </c>
      <c r="B30" s="137" t="str">
        <f t="shared" si="8"/>
        <v/>
      </c>
      <c r="C30" s="138" t="str">
        <f t="shared" si="9"/>
        <v/>
      </c>
      <c r="D30" s="138" t="str">
        <f t="shared" si="10"/>
        <v/>
      </c>
      <c r="E30" s="139" t="str">
        <f t="shared" si="7"/>
        <v/>
      </c>
      <c r="J30" s="339">
        <v>4</v>
      </c>
      <c r="K30" s="12" t="s">
        <v>593</v>
      </c>
      <c r="L30" t="s">
        <v>807</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2">
      <c r="A31" s="136">
        <v>27</v>
      </c>
      <c r="B31" s="137" t="str">
        <f t="shared" si="8"/>
        <v/>
      </c>
      <c r="C31" s="138" t="str">
        <f t="shared" si="9"/>
        <v/>
      </c>
      <c r="D31" s="138" t="str">
        <f t="shared" si="10"/>
        <v/>
      </c>
      <c r="E31" s="139" t="str">
        <f t="shared" si="7"/>
        <v/>
      </c>
      <c r="J31" s="339">
        <v>5</v>
      </c>
      <c r="K31" s="12" t="s">
        <v>593</v>
      </c>
      <c r="L31" t="s">
        <v>808</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2">
      <c r="A32" s="136">
        <v>28</v>
      </c>
      <c r="B32" s="137" t="str">
        <f t="shared" si="8"/>
        <v/>
      </c>
      <c r="C32" s="138" t="str">
        <f t="shared" si="9"/>
        <v/>
      </c>
      <c r="D32" s="138" t="str">
        <f t="shared" si="10"/>
        <v/>
      </c>
      <c r="E32" s="139" t="str">
        <f t="shared" si="7"/>
        <v/>
      </c>
      <c r="J32" s="339">
        <v>7</v>
      </c>
      <c r="K32" s="12" t="s">
        <v>596</v>
      </c>
      <c r="L32" s="12" t="s">
        <v>596</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2">
      <c r="A33" s="136">
        <v>29</v>
      </c>
      <c r="B33" s="137" t="str">
        <f t="shared" si="8"/>
        <v/>
      </c>
      <c r="C33" s="138" t="str">
        <f t="shared" si="9"/>
        <v/>
      </c>
      <c r="D33" s="138" t="str">
        <f t="shared" si="10"/>
        <v/>
      </c>
      <c r="E33" s="139" t="str">
        <f t="shared" si="7"/>
        <v/>
      </c>
      <c r="J33" s="339">
        <v>8</v>
      </c>
      <c r="K33" s="12" t="s">
        <v>594</v>
      </c>
      <c r="L33" t="s">
        <v>809</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2">
      <c r="A34" s="136">
        <v>30</v>
      </c>
      <c r="B34" s="137" t="str">
        <f t="shared" si="8"/>
        <v/>
      </c>
      <c r="C34" s="138" t="str">
        <f t="shared" si="9"/>
        <v/>
      </c>
      <c r="D34" s="138" t="str">
        <f t="shared" si="10"/>
        <v/>
      </c>
      <c r="E34" s="139" t="str">
        <f t="shared" si="7"/>
        <v/>
      </c>
      <c r="J34" s="339">
        <v>9</v>
      </c>
      <c r="K34" s="12" t="s">
        <v>594</v>
      </c>
      <c r="L34" t="s">
        <v>810</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2">
      <c r="A35" s="136">
        <v>31</v>
      </c>
      <c r="B35" s="137" t="str">
        <f t="shared" si="8"/>
        <v/>
      </c>
      <c r="C35" s="138" t="str">
        <f t="shared" si="9"/>
        <v/>
      </c>
      <c r="D35" s="138" t="str">
        <f t="shared" si="10"/>
        <v/>
      </c>
      <c r="E35" s="139" t="str">
        <f t="shared" si="7"/>
        <v/>
      </c>
      <c r="J35" s="339">
        <v>10</v>
      </c>
      <c r="K35" s="12" t="s">
        <v>594</v>
      </c>
      <c r="L35" t="s">
        <v>811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2">
      <c r="A36" s="136">
        <v>32</v>
      </c>
      <c r="B36" s="137" t="str">
        <f t="shared" si="8"/>
        <v/>
      </c>
      <c r="C36" s="138" t="str">
        <f t="shared" si="9"/>
        <v/>
      </c>
      <c r="D36" s="138" t="str">
        <f t="shared" si="10"/>
        <v/>
      </c>
      <c r="E36" s="139" t="str">
        <f t="shared" si="7"/>
        <v/>
      </c>
      <c r="J36" s="339">
        <v>11</v>
      </c>
      <c r="K36" s="12" t="s">
        <v>594</v>
      </c>
      <c r="L36" t="s">
        <v>812</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2">
      <c r="A37" s="136">
        <v>33</v>
      </c>
      <c r="B37" s="137" t="str">
        <f t="shared" si="8"/>
        <v/>
      </c>
      <c r="C37" s="138" t="str">
        <f t="shared" si="9"/>
        <v/>
      </c>
      <c r="D37" s="138" t="str">
        <f t="shared" si="10"/>
        <v/>
      </c>
      <c r="E37" s="139" t="str">
        <f t="shared" si="7"/>
        <v/>
      </c>
      <c r="J37" s="339">
        <v>12</v>
      </c>
      <c r="K37" s="12" t="s">
        <v>594</v>
      </c>
      <c r="L37" t="s">
        <v>813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2">
      <c r="A38" s="136">
        <v>34</v>
      </c>
      <c r="B38" s="137" t="str">
        <f t="shared" si="8"/>
        <v/>
      </c>
      <c r="C38" s="138" t="str">
        <f t="shared" si="9"/>
        <v/>
      </c>
      <c r="D38" s="138" t="str">
        <f t="shared" si="10"/>
        <v/>
      </c>
      <c r="E38" s="139" t="str">
        <f t="shared" si="7"/>
        <v/>
      </c>
      <c r="J38" s="339">
        <v>14</v>
      </c>
      <c r="K38" s="12" t="s">
        <v>597</v>
      </c>
      <c r="L38" s="12" t="s">
        <v>597</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2">
      <c r="A39" s="136">
        <v>35</v>
      </c>
      <c r="B39" s="137" t="str">
        <f t="shared" si="8"/>
        <v/>
      </c>
      <c r="C39" s="138" t="str">
        <f t="shared" si="9"/>
        <v/>
      </c>
      <c r="D39" s="138" t="str">
        <f t="shared" si="10"/>
        <v/>
      </c>
      <c r="E39" s="139" t="str">
        <f t="shared" si="7"/>
        <v/>
      </c>
      <c r="J39" s="339">
        <v>15</v>
      </c>
      <c r="K39" s="12" t="s">
        <v>814</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2">
      <c r="A40" s="136">
        <v>36</v>
      </c>
      <c r="B40" s="137" t="str">
        <f t="shared" si="8"/>
        <v/>
      </c>
      <c r="C40" s="138" t="str">
        <f t="shared" si="9"/>
        <v/>
      </c>
      <c r="D40" s="138" t="str">
        <f t="shared" si="10"/>
        <v/>
      </c>
      <c r="E40" s="139" t="str">
        <f t="shared" si="7"/>
        <v/>
      </c>
      <c r="J40" s="339">
        <v>16</v>
      </c>
      <c r="K40" s="12" t="s">
        <v>815</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2">
      <c r="A41" s="344"/>
      <c r="B41" s="345"/>
      <c r="C41" s="182"/>
      <c r="D41" s="182"/>
      <c r="E41" s="346"/>
      <c r="J41" s="339">
        <v>17</v>
      </c>
      <c r="K41" s="12" t="s">
        <v>816</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2">
      <c r="A42" s="344"/>
      <c r="B42" s="345"/>
      <c r="C42" s="182"/>
      <c r="D42" s="182"/>
      <c r="E42" s="346"/>
      <c r="J42" s="339">
        <v>18</v>
      </c>
      <c r="K42" s="12" t="s">
        <v>817</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2">
      <c r="A43" s="344"/>
      <c r="B43" s="345"/>
      <c r="C43" s="182"/>
      <c r="D43" s="182"/>
      <c r="E43" s="346"/>
      <c r="J43" s="339">
        <v>19</v>
      </c>
      <c r="K43" s="12" t="s">
        <v>818</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2">
      <c r="A44" s="344"/>
      <c r="B44" s="345"/>
      <c r="C44" s="182"/>
      <c r="D44" s="182"/>
      <c r="E44" s="346"/>
      <c r="J44" s="339">
        <v>20</v>
      </c>
      <c r="K44" s="12" t="s">
        <v>819</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2">
      <c r="A45" s="344"/>
      <c r="B45" s="345"/>
      <c r="C45" s="182"/>
      <c r="D45" s="182"/>
      <c r="E45" s="346"/>
      <c r="J45" s="339">
        <v>21</v>
      </c>
      <c r="K45" s="12" t="s">
        <v>820</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2">
      <c r="A46" s="344"/>
      <c r="B46" s="345"/>
      <c r="C46" s="182"/>
      <c r="D46" s="182"/>
      <c r="E46" s="346"/>
      <c r="J46" s="339">
        <v>22</v>
      </c>
      <c r="K46" s="12" t="s">
        <v>821</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2">
      <c r="A47" s="344"/>
      <c r="B47" s="347" t="str">
        <f>IF(基本情報!E4="","",基本情報!E4)</f>
        <v/>
      </c>
      <c r="C47" s="347" t="str">
        <f>IF(基本情報!M4="","",基本情報!M4)</f>
        <v/>
      </c>
      <c r="D47" s="777" t="str">
        <f>IF(基本情報!U4="","",基本情報!U4&amp;"　様")</f>
        <v/>
      </c>
      <c r="E47" s="777"/>
      <c r="J47" s="339">
        <v>23</v>
      </c>
      <c r="K47" s="12" t="s">
        <v>822</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2">
      <c r="A48" s="344"/>
      <c r="B48" s="347" t="str">
        <f>IF(基本情報!E8="","",基本情報!E8)</f>
        <v/>
      </c>
      <c r="C48" s="347" t="str">
        <f>IF(基本情報!M8="","",基本情報!M8)</f>
        <v/>
      </c>
      <c r="D48" s="777" t="str">
        <f>IF(基本情報!U8="","",基本情報!U8)</f>
        <v/>
      </c>
      <c r="E48" s="777"/>
      <c r="J48" s="339">
        <v>24</v>
      </c>
      <c r="K48" s="12" t="s">
        <v>823</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2">
      <c r="A49" s="344"/>
      <c r="B49" s="344"/>
      <c r="C49" s="344"/>
      <c r="D49" s="344"/>
      <c r="E49" s="344"/>
      <c r="J49" s="339">
        <v>25</v>
      </c>
      <c r="K49" s="12" t="s">
        <v>824</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2">
      <c r="A50" s="344"/>
      <c r="B50" s="344"/>
      <c r="C50" s="344"/>
      <c r="D50" s="344"/>
      <c r="E50" s="344"/>
      <c r="J50" s="339">
        <v>26</v>
      </c>
      <c r="K50" s="12" t="s">
        <v>825</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2">
      <c r="A51" s="344"/>
      <c r="B51" s="344"/>
      <c r="C51" s="344"/>
      <c r="D51" s="344"/>
      <c r="E51" s="344"/>
      <c r="J51" s="339">
        <v>27</v>
      </c>
      <c r="K51" s="12" t="s">
        <v>826</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2">
      <c r="A52" s="344"/>
      <c r="B52" s="344"/>
      <c r="C52" s="344"/>
      <c r="D52" s="344"/>
      <c r="E52" s="344"/>
      <c r="J52" s="339">
        <v>28</v>
      </c>
      <c r="K52" s="12" t="s">
        <v>827</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2">
      <c r="A53" s="344"/>
      <c r="B53" s="344"/>
      <c r="C53" s="344"/>
      <c r="D53" s="344"/>
      <c r="E53" s="344"/>
      <c r="J53" s="339">
        <v>30</v>
      </c>
      <c r="K53" s="12" t="s">
        <v>828</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2">
      <c r="A54" s="344"/>
      <c r="B54" s="344"/>
      <c r="C54" s="344"/>
      <c r="D54" s="344"/>
      <c r="E54" s="344"/>
      <c r="J54" s="339">
        <v>31</v>
      </c>
      <c r="K54" s="12" t="s">
        <v>829</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2">
      <c r="A55" s="344"/>
      <c r="B55" s="344"/>
      <c r="C55" s="344"/>
      <c r="D55" s="344"/>
      <c r="E55" s="344"/>
      <c r="J55" s="339">
        <v>32</v>
      </c>
      <c r="K55" s="12" t="s">
        <v>830</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2">
      <c r="A56" s="344"/>
      <c r="B56" s="344"/>
      <c r="C56" s="344"/>
      <c r="D56" s="344"/>
      <c r="E56" s="344"/>
      <c r="J56" s="339">
        <v>33</v>
      </c>
      <c r="K56" s="12" t="s">
        <v>831</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2">
      <c r="A57" s="344"/>
      <c r="B57" s="344"/>
      <c r="C57" s="344"/>
      <c r="D57" s="344"/>
      <c r="E57" s="344"/>
      <c r="J57" s="339">
        <v>34</v>
      </c>
      <c r="K57" s="12" t="s">
        <v>832</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2">
      <c r="A58" s="344"/>
      <c r="B58" s="344"/>
      <c r="C58" s="344"/>
      <c r="D58" s="344"/>
      <c r="E58" s="344"/>
      <c r="J58" s="339">
        <v>35</v>
      </c>
      <c r="K58" s="12" t="s">
        <v>833</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2">
      <c r="A59" s="344"/>
      <c r="B59" s="344"/>
      <c r="C59" s="344"/>
      <c r="D59" s="344"/>
      <c r="E59" s="344"/>
      <c r="J59" s="339">
        <v>36</v>
      </c>
      <c r="K59" s="12" t="s">
        <v>834</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2">
      <c r="A60" s="344"/>
      <c r="B60" s="344"/>
      <c r="C60" s="344"/>
      <c r="D60" s="344"/>
      <c r="E60" s="344"/>
      <c r="J60" s="339">
        <v>37</v>
      </c>
      <c r="K60" s="12" t="s">
        <v>835</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2">
      <c r="J61" s="339">
        <v>38</v>
      </c>
      <c r="K61" s="12" t="s">
        <v>836</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2">
      <c r="J62" s="339">
        <v>39</v>
      </c>
      <c r="K62" s="12" t="s">
        <v>837</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2">
      <c r="J63" s="339">
        <v>40</v>
      </c>
      <c r="K63" s="12" t="s">
        <v>838</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8.75" customHeight="1" x14ac:dyDescent="0.2">
      <c r="J64" s="339">
        <v>41</v>
      </c>
      <c r="K64" s="12" t="s">
        <v>839</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2">
      <c r="J65" s="339">
        <v>42</v>
      </c>
      <c r="K65" s="12" t="s">
        <v>840</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2">
      <c r="J66" s="339">
        <v>43</v>
      </c>
      <c r="K66" s="12" t="s">
        <v>841</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2">
      <c r="J67" s="339">
        <v>44</v>
      </c>
      <c r="K67" s="12" t="s">
        <v>842</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2">
      <c r="J68" s="339">
        <v>45</v>
      </c>
      <c r="K68" s="12" t="s">
        <v>843</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2">
      <c r="J69" s="339">
        <v>46</v>
      </c>
      <c r="K69" s="12" t="s">
        <v>844</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2">
      <c r="H70" s="38"/>
      <c r="J70" s="339">
        <v>47</v>
      </c>
      <c r="K70" s="12" t="s">
        <v>0</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2">
      <c r="H71" s="38"/>
      <c r="J71" s="339">
        <v>48</v>
      </c>
      <c r="K71" s="12" t="s">
        <v>1</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2">
      <c r="H72" s="38"/>
      <c r="J72" s="339">
        <v>49</v>
      </c>
      <c r="K72" s="12" t="s">
        <v>2</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2">
      <c r="H73" s="38"/>
      <c r="J73" s="339">
        <v>51</v>
      </c>
      <c r="K73" s="12" t="s">
        <v>197</v>
      </c>
      <c r="L73" s="12" t="s">
        <v>694</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2">
      <c r="H74" s="38"/>
      <c r="J74" s="339">
        <v>52</v>
      </c>
      <c r="K74" s="12" t="s">
        <v>198</v>
      </c>
      <c r="L74" s="12" t="s">
        <v>3</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2">
      <c r="H75" s="38"/>
      <c r="J75" s="339">
        <v>53</v>
      </c>
      <c r="K75" s="12" t="s">
        <v>219</v>
      </c>
      <c r="L75" s="12" t="s">
        <v>697</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2">
      <c r="H76" s="38"/>
      <c r="J76" s="339">
        <v>54</v>
      </c>
      <c r="K76" s="12" t="s">
        <v>598</v>
      </c>
      <c r="L76" s="12" t="s">
        <v>699</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2">
      <c r="H77" s="38"/>
      <c r="J77" s="339">
        <v>55</v>
      </c>
      <c r="K77" s="12" t="s">
        <v>200</v>
      </c>
      <c r="L77" s="12" t="s">
        <v>699</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2">
      <c r="H78" s="38"/>
      <c r="J78" s="339">
        <v>58</v>
      </c>
      <c r="K78" s="12" t="s">
        <v>599</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2">
      <c r="H79" s="38"/>
      <c r="J79" s="339">
        <v>59</v>
      </c>
      <c r="K79" s="12" t="s">
        <v>600</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2">
      <c r="H80" s="38"/>
      <c r="J80" s="339">
        <v>60</v>
      </c>
      <c r="K80" s="12" t="s">
        <v>601</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2">
      <c r="H81" s="38"/>
      <c r="J81" s="339">
        <v>61</v>
      </c>
      <c r="K81" s="12" t="s">
        <v>602</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2">
      <c r="H82" s="38"/>
      <c r="J82" s="339">
        <v>62</v>
      </c>
      <c r="K82" s="12" t="s">
        <v>603</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2">
      <c r="H83" s="38"/>
      <c r="J83" s="339">
        <v>63</v>
      </c>
      <c r="K83" s="12" t="s">
        <v>604</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2">
      <c r="H84" s="38"/>
      <c r="J84" s="339">
        <v>64</v>
      </c>
      <c r="K84" s="12" t="s">
        <v>605</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2">
      <c r="H85" s="38"/>
      <c r="J85" s="339">
        <v>65</v>
      </c>
      <c r="K85" s="12" t="s">
        <v>606</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2">
      <c r="H86" s="38"/>
      <c r="J86" s="339">
        <v>66</v>
      </c>
      <c r="K86" s="12" t="s">
        <v>607</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2">
      <c r="H87" s="38"/>
      <c r="J87" s="339">
        <v>67</v>
      </c>
      <c r="K87" s="38" t="s">
        <v>724</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2">
      <c r="H88" s="38"/>
      <c r="J88" s="339">
        <v>68</v>
      </c>
      <c r="K88" s="38" t="s">
        <v>464</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2">
      <c r="H89" s="38"/>
      <c r="J89" s="339">
        <v>69</v>
      </c>
      <c r="K89" s="38" t="s">
        <v>452</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2">
      <c r="H90" s="38"/>
      <c r="J90" s="339">
        <v>70</v>
      </c>
      <c r="K90" s="38" t="s">
        <v>454</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2">
      <c r="H91" s="38"/>
      <c r="J91" s="339">
        <v>71</v>
      </c>
      <c r="K91" s="38" t="s">
        <v>450</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2">
      <c r="H92" s="38"/>
      <c r="J92" s="339">
        <v>72</v>
      </c>
      <c r="K92" s="38" t="s">
        <v>451</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2">
      <c r="H93" s="38"/>
      <c r="J93" s="339">
        <v>73</v>
      </c>
      <c r="K93" s="38" t="s">
        <v>453</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2">
      <c r="H94" s="38"/>
      <c r="J94" s="339">
        <v>74</v>
      </c>
      <c r="K94" s="38" t="s">
        <v>725</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2">
      <c r="H95" s="38"/>
      <c r="J95" s="339">
        <v>75</v>
      </c>
      <c r="K95" s="38" t="s">
        <v>455</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2">
      <c r="H96" s="38"/>
      <c r="J96" s="339">
        <v>76</v>
      </c>
      <c r="K96" s="38" t="s">
        <v>456</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2">
      <c r="J97" s="339">
        <v>77</v>
      </c>
      <c r="K97" s="38" t="s">
        <v>457</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2">
      <c r="J98" s="339">
        <v>78</v>
      </c>
      <c r="K98" s="38" t="s">
        <v>726</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2">
      <c r="J99" s="339">
        <v>79</v>
      </c>
      <c r="K99" s="38" t="s">
        <v>458</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2">
      <c r="J100" s="339">
        <v>80</v>
      </c>
      <c r="K100" s="38" t="s">
        <v>727</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2">
      <c r="J101" s="339">
        <v>81</v>
      </c>
      <c r="K101" s="38" t="s">
        <v>459</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2">
      <c r="J102" s="339">
        <v>82</v>
      </c>
      <c r="K102" s="38" t="s">
        <v>728</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2">
      <c r="J103" s="339">
        <v>83</v>
      </c>
      <c r="K103" s="38" t="s">
        <v>460</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2">
      <c r="J104" s="339">
        <v>84</v>
      </c>
      <c r="K104" s="38" t="s">
        <v>461</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2">
      <c r="J105" s="339">
        <v>85</v>
      </c>
      <c r="K105" s="38" t="s">
        <v>462</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2">
      <c r="J106" s="339">
        <v>86</v>
      </c>
      <c r="K106" s="38" t="s">
        <v>343</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2">
      <c r="J107" s="339">
        <v>88</v>
      </c>
      <c r="K107" s="38" t="s">
        <v>463</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2">
      <c r="J108" s="339">
        <v>89</v>
      </c>
      <c r="K108" s="38" t="s">
        <v>735</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2">
      <c r="J109" s="339">
        <v>93</v>
      </c>
      <c r="K109" s="38" t="s">
        <v>794</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2">
      <c r="J110" s="339">
        <v>94</v>
      </c>
      <c r="K110" s="38" t="s">
        <v>734</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2">
      <c r="J111" s="339">
        <v>95</v>
      </c>
      <c r="K111" s="38" t="s">
        <v>736</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2">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2">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2">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2">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2">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2">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2">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2">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2">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2">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2">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2">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2">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2">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2">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2">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2">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2">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2">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2">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2">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2">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2">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2">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2">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2">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2">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2">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2">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2">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2">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2">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2">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2">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2">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2">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2">
      <c r="O158" s="375" t="s">
        <v>799</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2">
      <c r="O159" s="375" t="s">
        <v>275</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2">
      <c r="O160" s="375" t="s">
        <v>276</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2">
      <c r="O161" s="376" t="s">
        <v>800</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2">
      <c r="O162" s="376" t="s">
        <v>277</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2">
      <c r="O163" s="376" t="s">
        <v>278</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2">
      <c r="O164" s="12" t="s">
        <v>801</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2">
      <c r="O165" s="12" t="s">
        <v>802</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2">
      <c r="O171" s="12" t="s">
        <v>803</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2">
      <c r="O172" s="12" t="s">
        <v>26</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2">
      <c r="O173" s="12" t="s">
        <v>390</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2">
      <c r="O174" s="12" t="s">
        <v>711</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2">
      <c r="O175" s="12" t="s">
        <v>712</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2">
      <c r="O176" s="12" t="s">
        <v>608</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2">
      <c r="O177" s="12" t="s">
        <v>609</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2">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2">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2">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2">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2">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2">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2">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2">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2">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2">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2">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2">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2">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2">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2">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2">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2">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2">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2">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2">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2">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2">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2">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2">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2">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2">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2">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2">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2">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2">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2">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2">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2">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2">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2">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2">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2">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algorithmName="SHA-512" hashValue="tklDF3ihA7MHoDPKV27+/sASsXlps/uNIgjjYFH6jqHooFXoOVVJzrMuN6Bwl6VuT+dS41WS94Gxa9qkgeAERA==" saltValue="kcB6MJz90lbfZyru5LTyG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L2" sqref="L2:O2"/>
    </sheetView>
  </sheetViews>
  <sheetFormatPr defaultColWidth="9" defaultRowHeight="17.25" customHeight="1" x14ac:dyDescent="0.2"/>
  <cols>
    <col min="1" max="1" width="2.44140625" style="12" customWidth="1"/>
    <col min="2" max="2" width="31.6640625" style="192" customWidth="1"/>
    <col min="3" max="3" width="4.109375" style="84" customWidth="1"/>
    <col min="4" max="4" width="4.6640625" style="192" customWidth="1"/>
    <col min="5" max="7" width="0" style="192" hidden="1" customWidth="1"/>
    <col min="8" max="9" width="3.109375" style="192" customWidth="1"/>
    <col min="10" max="33" width="3.44140625" style="192" customWidth="1"/>
    <col min="34" max="35" width="3.109375" style="192" customWidth="1"/>
    <col min="36" max="36" width="4.33203125" style="192" hidden="1" customWidth="1"/>
    <col min="37" max="43" width="4.33203125" style="380" hidden="1" customWidth="1"/>
    <col min="44" max="57" width="4.33203125" style="380" customWidth="1"/>
    <col min="58" max="16384" width="9" style="192"/>
  </cols>
  <sheetData>
    <row r="1" spans="1:57" s="12" customFormat="1" ht="12" customHeight="1" x14ac:dyDescent="0.2">
      <c r="A1" s="344"/>
      <c r="B1" s="348" t="str">
        <f>IF(AND(基本情報!E8="",基本情報!M8="",基本情報!U8=""),"","ユーザ様メモ　・・・")</f>
        <v/>
      </c>
      <c r="C1" s="799" t="str">
        <f>IF($B$1="","",基本情報!C8&amp;"：")</f>
        <v/>
      </c>
      <c r="D1" s="799"/>
      <c r="E1" s="344"/>
      <c r="F1" s="344"/>
      <c r="G1" s="344"/>
      <c r="H1" s="806" t="str">
        <f>IF($B$1="","",基本情報!E8)</f>
        <v/>
      </c>
      <c r="I1" s="806"/>
      <c r="J1" s="806"/>
      <c r="K1" s="806"/>
      <c r="L1" s="806"/>
      <c r="M1" s="806"/>
      <c r="N1" s="806"/>
      <c r="O1" s="798" t="str">
        <f>IF($B$1="","",基本情報!K8&amp;"：")</f>
        <v/>
      </c>
      <c r="P1" s="798"/>
      <c r="Q1" s="798"/>
      <c r="R1" s="806" t="str">
        <f>IF($B$1="","",基本情報!M8)</f>
        <v/>
      </c>
      <c r="S1" s="806"/>
      <c r="T1" s="806"/>
      <c r="U1" s="806"/>
      <c r="V1" s="806"/>
      <c r="W1" s="806"/>
      <c r="X1" s="806"/>
      <c r="Y1" s="798" t="str">
        <f>IF($B$1="","",基本情報!S8&amp;"：")</f>
        <v/>
      </c>
      <c r="Z1" s="798"/>
      <c r="AA1" s="798"/>
      <c r="AB1" s="806" t="str">
        <f>IF($B$1="","",基本情報!U8)</f>
        <v/>
      </c>
      <c r="AC1" s="806"/>
      <c r="AD1" s="806"/>
      <c r="AE1" s="806"/>
      <c r="AF1" s="806"/>
      <c r="AG1" s="806"/>
      <c r="AH1" s="798" t="str">
        <f>"Ver."&amp;※改訂履歴!$F$1</f>
        <v>Ver.2</v>
      </c>
      <c r="AI1" s="798"/>
    </row>
    <row r="2" spans="1:57" ht="20.25" customHeight="1" x14ac:dyDescent="0.2">
      <c r="B2" s="344" t="str">
        <f>基本情報!C4&amp;"　：　"&amp;IF(基本情報!E4="","",基本情報!E4&amp;"　殿")</f>
        <v>貴 社 名　：　</v>
      </c>
      <c r="C2" s="12"/>
      <c r="D2" s="802" t="s">
        <v>288</v>
      </c>
      <c r="E2" s="803"/>
      <c r="F2" s="803"/>
      <c r="G2" s="803"/>
      <c r="H2" s="804"/>
      <c r="I2" s="793" t="s">
        <v>286</v>
      </c>
      <c r="J2" s="794"/>
      <c r="K2" s="795"/>
      <c r="L2" s="807"/>
      <c r="M2" s="808"/>
      <c r="N2" s="808"/>
      <c r="O2" s="809"/>
      <c r="P2" s="793" t="s">
        <v>442</v>
      </c>
      <c r="Q2" s="794"/>
      <c r="R2" s="795"/>
      <c r="S2" s="807"/>
      <c r="T2" s="808"/>
      <c r="U2" s="809"/>
      <c r="V2" s="781" t="s">
        <v>283</v>
      </c>
      <c r="W2" s="781"/>
      <c r="X2" s="783"/>
      <c r="Y2" s="784"/>
      <c r="Z2" s="784"/>
      <c r="AA2" s="784"/>
      <c r="AB2" s="785"/>
      <c r="AC2" s="781" t="s">
        <v>284</v>
      </c>
      <c r="AD2" s="781"/>
      <c r="AE2" s="783"/>
      <c r="AF2" s="784"/>
      <c r="AG2" s="784"/>
      <c r="AH2" s="784"/>
      <c r="AI2" s="785"/>
    </row>
    <row r="3" spans="1:57" ht="20.25" customHeight="1" x14ac:dyDescent="0.2">
      <c r="B3" s="344" t="str">
        <f>基本情報!K4&amp;"　：　"&amp;IF(基本情報!M4="","",基本情報!M4)</f>
        <v>貴部署名　：　</v>
      </c>
      <c r="C3" s="12"/>
      <c r="D3" s="805"/>
      <c r="E3" s="508"/>
      <c r="F3" s="508"/>
      <c r="G3" s="508"/>
      <c r="H3" s="509"/>
      <c r="I3" s="793" t="str">
        <f>IF(基本情報!O6="有り",御発注用仕様書!AM3,御発注用仕様書!AL3)</f>
        <v>－</v>
      </c>
      <c r="J3" s="794"/>
      <c r="K3" s="795"/>
      <c r="L3" s="807"/>
      <c r="M3" s="808"/>
      <c r="N3" s="808"/>
      <c r="O3" s="808"/>
      <c r="P3" s="808"/>
      <c r="Q3" s="808"/>
      <c r="R3" s="808"/>
      <c r="S3" s="808"/>
      <c r="T3" s="808"/>
      <c r="U3" s="809"/>
      <c r="V3" s="782"/>
      <c r="W3" s="782"/>
      <c r="X3" s="786"/>
      <c r="Y3" s="787"/>
      <c r="Z3" s="787"/>
      <c r="AA3" s="787"/>
      <c r="AB3" s="788"/>
      <c r="AC3" s="782"/>
      <c r="AD3" s="782"/>
      <c r="AE3" s="786"/>
      <c r="AF3" s="787"/>
      <c r="AG3" s="787"/>
      <c r="AH3" s="787"/>
      <c r="AI3" s="788"/>
      <c r="AL3" s="371" t="s">
        <v>903</v>
      </c>
      <c r="AM3" s="371" t="s">
        <v>904</v>
      </c>
    </row>
    <row r="4" spans="1:57" ht="20.25" customHeight="1" x14ac:dyDescent="0.2">
      <c r="B4" s="344" t="str">
        <f>基本情報!S4&amp;"　：　"&amp;IF(基本情報!U4="","",基本情報!U4&amp;"　様")</f>
        <v>ご担当者名　：　</v>
      </c>
      <c r="C4" s="12"/>
      <c r="D4" s="796" t="s">
        <v>440</v>
      </c>
      <c r="E4" s="797"/>
      <c r="F4" s="797"/>
      <c r="G4" s="797"/>
      <c r="H4" s="797"/>
      <c r="I4" s="789"/>
      <c r="J4" s="790"/>
      <c r="K4" s="790"/>
      <c r="L4" s="790"/>
      <c r="M4" s="790"/>
      <c r="N4" s="790"/>
      <c r="O4" s="790"/>
      <c r="P4" s="790"/>
      <c r="Q4" s="790"/>
      <c r="R4" s="790"/>
      <c r="S4" s="790"/>
      <c r="T4" s="790"/>
      <c r="U4" s="790"/>
      <c r="V4" s="790"/>
      <c r="W4" s="790"/>
      <c r="X4" s="790"/>
      <c r="Y4" s="790"/>
      <c r="Z4" s="790"/>
      <c r="AA4" s="790"/>
      <c r="AB4" s="790"/>
      <c r="AC4" s="790"/>
      <c r="AD4" s="790"/>
      <c r="AE4" s="790"/>
      <c r="AF4" s="790"/>
      <c r="AG4" s="790"/>
      <c r="AH4" s="790"/>
      <c r="AI4" s="791"/>
      <c r="AK4" s="12" t="s">
        <v>441</v>
      </c>
    </row>
    <row r="5" spans="1:57" s="231" customFormat="1" ht="14.25" customHeight="1" x14ac:dyDescent="0.2">
      <c r="A5" s="134"/>
      <c r="B5" s="229" t="str">
        <f>IF(OR(仕様書作成!R6&lt;&gt;"",仕様書作成!Z6&lt;&gt;""),AK5,IF(COUNTIF(B6:B47,"*ポートプラグ*")&gt;0,$AK$4,""))</f>
        <v/>
      </c>
      <c r="C5" s="140" t="s">
        <v>610</v>
      </c>
      <c r="D5" s="140" t="s">
        <v>285</v>
      </c>
      <c r="E5" s="230"/>
      <c r="F5" s="230"/>
      <c r="G5" s="230"/>
      <c r="H5" s="760" t="s">
        <v>282</v>
      </c>
      <c r="I5" s="761"/>
      <c r="J5" s="135">
        <v>1</v>
      </c>
      <c r="K5" s="141">
        <v>2</v>
      </c>
      <c r="L5" s="135">
        <v>3</v>
      </c>
      <c r="M5" s="141">
        <v>4</v>
      </c>
      <c r="N5" s="135">
        <v>5</v>
      </c>
      <c r="O5" s="141">
        <v>6</v>
      </c>
      <c r="P5" s="135">
        <v>7</v>
      </c>
      <c r="Q5" s="141">
        <v>8</v>
      </c>
      <c r="R5" s="135">
        <v>9</v>
      </c>
      <c r="S5" s="141">
        <v>10</v>
      </c>
      <c r="T5" s="135">
        <v>11</v>
      </c>
      <c r="U5" s="141">
        <v>12</v>
      </c>
      <c r="V5" s="135">
        <v>13</v>
      </c>
      <c r="W5" s="141">
        <v>14</v>
      </c>
      <c r="X5" s="135">
        <v>15</v>
      </c>
      <c r="Y5" s="141">
        <v>16</v>
      </c>
      <c r="Z5" s="135">
        <v>17</v>
      </c>
      <c r="AA5" s="141">
        <v>18</v>
      </c>
      <c r="AB5" s="135">
        <v>19</v>
      </c>
      <c r="AC5" s="141">
        <v>20</v>
      </c>
      <c r="AD5" s="135">
        <v>21</v>
      </c>
      <c r="AE5" s="141">
        <v>22</v>
      </c>
      <c r="AF5" s="135">
        <v>23</v>
      </c>
      <c r="AG5" s="141">
        <v>24</v>
      </c>
      <c r="AH5" s="759" t="s">
        <v>611</v>
      </c>
      <c r="AI5" s="761"/>
      <c r="AK5" s="12" t="s">
        <v>637</v>
      </c>
      <c r="AL5" s="389"/>
      <c r="AM5" s="389"/>
      <c r="AN5" s="389"/>
      <c r="AO5" s="389"/>
      <c r="AP5" s="389"/>
      <c r="AQ5" s="389"/>
      <c r="AR5" s="389"/>
      <c r="AS5" s="389"/>
      <c r="AT5" s="389"/>
      <c r="AU5" s="389"/>
      <c r="AV5" s="389"/>
      <c r="AW5" s="389"/>
      <c r="AX5" s="389"/>
      <c r="AY5" s="389"/>
      <c r="AZ5" s="389"/>
      <c r="BA5" s="389"/>
      <c r="BB5" s="389"/>
      <c r="BC5" s="389"/>
      <c r="BD5" s="389"/>
      <c r="BE5" s="389"/>
    </row>
    <row r="6" spans="1:57" ht="18.75" customHeight="1" x14ac:dyDescent="0.2">
      <c r="A6" s="136">
        <v>1</v>
      </c>
      <c r="B6" s="142" t="str">
        <f>IF(ISERROR(発注情報!L221)=TRUE,"",IF(OR(発注情報!L221="",発注情報!L221=0),"",IF(発注情報!K221=発注情報!$K$76,発注情報!L221&amp;" (SUP.)",IF(発注情報!K221=発注情報!$K$77,発注情報!L221&amp;" (EXH.)",発注情報!L221))))</f>
        <v>必須項目に入力漏れがあります</v>
      </c>
      <c r="C6" s="143">
        <f>IF(ISERROR(発注情報!M221)=TRUE,"",IF(OR(発注情報!M221="",発注情報!M221=0),"",発注情報!M221))</f>
        <v>1</v>
      </c>
      <c r="D6" s="143">
        <f>IF(C6="","",C6*発注情報!$D$2)</f>
        <v>1</v>
      </c>
      <c r="E6" s="232" t="str">
        <f>IF(ISERROR(発注情報!O131)=TRUE,"",IF(OR(発注情報!O131="",発注情報!O131=0),"",発注情報!O131))</f>
        <v/>
      </c>
      <c r="F6" s="232" t="str">
        <f>IF(ISERROR(発注情報!P131)=TRUE,"",IF(OR(発注情報!P131="",発注情報!P131=0),"",発注情報!P131))</f>
        <v/>
      </c>
      <c r="G6" s="232" t="str">
        <f>IF(ISERROR(発注情報!Q131)=TRUE,"",IF(OR(発注情報!Q131="",発注情報!Q131=0),"",発注情報!Q131))</f>
        <v/>
      </c>
      <c r="H6" s="144"/>
      <c r="I6" s="145"/>
      <c r="J6" s="146"/>
      <c r="K6" s="147"/>
      <c r="L6" s="147"/>
      <c r="M6" s="147"/>
      <c r="N6" s="147"/>
      <c r="O6" s="147"/>
      <c r="P6" s="147"/>
      <c r="Q6" s="147"/>
      <c r="R6" s="147"/>
      <c r="S6" s="147"/>
      <c r="T6" s="147"/>
      <c r="U6" s="147"/>
      <c r="V6" s="147"/>
      <c r="W6" s="147"/>
      <c r="X6" s="147"/>
      <c r="Y6" s="147"/>
      <c r="Z6" s="147"/>
      <c r="AA6" s="147"/>
      <c r="AB6" s="147"/>
      <c r="AC6" s="147"/>
      <c r="AD6" s="147"/>
      <c r="AE6" s="147"/>
      <c r="AF6" s="147"/>
      <c r="AG6" s="148"/>
      <c r="AH6" s="144"/>
      <c r="AI6" s="145"/>
    </row>
    <row r="7" spans="1:57" ht="18.75" customHeight="1" x14ac:dyDescent="0.2">
      <c r="A7" s="136">
        <v>2</v>
      </c>
      <c r="B7" s="142" t="str">
        <f>IF(ISERROR(発注情報!L222)=TRUE,"",IF(OR(発注情報!L222="",発注情報!L222=0),"",IF(発注情報!K222=発注情報!$K$76,発注情報!L222&amp;" (SUP.)",IF(発注情報!K222=発注情報!$K$77,発注情報!L222&amp;" (EXH.)",発注情報!L222))))</f>
        <v/>
      </c>
      <c r="C7" s="143" t="str">
        <f>IF(ISERROR(発注情報!M222)=TRUE,"",IF(OR(発注情報!M222="",発注情報!M222=0),"",発注情報!M222))</f>
        <v/>
      </c>
      <c r="D7" s="143" t="str">
        <f>IF(C7="","",C7*発注情報!$D$2)</f>
        <v/>
      </c>
      <c r="E7" s="232" t="str">
        <f>IF(ISERROR(発注情報!O128)=TRUE,"",IF(OR(発注情報!O128="",発注情報!O128=0),"",発注情報!O128))</f>
        <v/>
      </c>
      <c r="F7" s="232" t="str">
        <f>IF(ISERROR(発注情報!P128)=TRUE,"",IF(OR(発注情報!P128="",発注情報!P128=0),"",発注情報!P128))</f>
        <v/>
      </c>
      <c r="G7" s="232" t="str">
        <f>IF(ISERROR(発注情報!Q128)=TRUE,"",IF(OR(発注情報!Q128="",発注情報!Q128=0),"",発注情報!Q128))</f>
        <v/>
      </c>
      <c r="H7" s="149" t="str">
        <f>IF(ISERROR(発注情報!R222)=TRUE,"",IF(OR(発注情報!R222="",発注情報!R222=0),"",発注情報!R222))</f>
        <v/>
      </c>
      <c r="I7" s="150" t="str">
        <f>IF(ISERROR(発注情報!S222)=TRUE,"",IF(OR(発注情報!S222="",発注情報!S222=0),"",発注情報!S222))</f>
        <v/>
      </c>
      <c r="J7" s="151" t="str">
        <f>IF(ISERROR(発注情報!T222)=TRUE,"",IF(OR(発注情報!T222="",発注情報!T222=0),"",発注情報!T222))</f>
        <v/>
      </c>
      <c r="K7" s="152" t="str">
        <f>IF(ISERROR(発注情報!U222)=TRUE,"",IF(OR(発注情報!U222="",発注情報!U222=0),"",発注情報!U222))</f>
        <v/>
      </c>
      <c r="L7" s="151" t="str">
        <f>IF(ISERROR(発注情報!V222)=TRUE,"",IF(OR(発注情報!V222="",発注情報!V222=0),"",発注情報!V222))</f>
        <v/>
      </c>
      <c r="M7" s="152" t="str">
        <f>IF(ISERROR(発注情報!W222)=TRUE,"",IF(OR(発注情報!W222="",発注情報!W222=0),"",発注情報!W222))</f>
        <v/>
      </c>
      <c r="N7" s="151" t="str">
        <f>IF(ISERROR(発注情報!X222)=TRUE,"",IF(OR(発注情報!X222="",発注情報!X222=0),"",発注情報!X222))</f>
        <v/>
      </c>
      <c r="O7" s="152" t="str">
        <f>IF(ISERROR(発注情報!Y222)=TRUE,"",IF(OR(発注情報!Y222="",発注情報!Y222=0),"",発注情報!Y222))</f>
        <v/>
      </c>
      <c r="P7" s="151" t="str">
        <f>IF(ISERROR(発注情報!Z222)=TRUE,"",IF(OR(発注情報!Z222="",発注情報!Z222=0),"",発注情報!Z222))</f>
        <v/>
      </c>
      <c r="Q7" s="152" t="str">
        <f>IF(ISERROR(発注情報!AA222)=TRUE,"",IF(OR(発注情報!AA222="",発注情報!AA222=0),"",発注情報!AA222))</f>
        <v/>
      </c>
      <c r="R7" s="151" t="str">
        <f>IF(ISERROR(発注情報!AB222)=TRUE,"",IF(OR(発注情報!AB222="",発注情報!AB222=0),"",発注情報!AB222))</f>
        <v/>
      </c>
      <c r="S7" s="152" t="str">
        <f>IF(ISERROR(発注情報!AC222)=TRUE,"",IF(OR(発注情報!AC222="",発注情報!AC222=0),"",発注情報!AC222))</f>
        <v/>
      </c>
      <c r="T7" s="151" t="str">
        <f>IF(ISERROR(発注情報!AD222)=TRUE,"",IF(OR(発注情報!AD222="",発注情報!AD222=0),"",発注情報!AD222))</f>
        <v/>
      </c>
      <c r="U7" s="152" t="str">
        <f>IF(ISERROR(発注情報!AE222)=TRUE,"",IF(OR(発注情報!AE222="",発注情報!AE222=0),"",発注情報!AE222))</f>
        <v/>
      </c>
      <c r="V7" s="151" t="str">
        <f>IF(ISERROR(発注情報!AF222)=TRUE,"",IF(OR(発注情報!AF222="",発注情報!AF222=0),"",発注情報!AF222))</f>
        <v/>
      </c>
      <c r="W7" s="152" t="str">
        <f>IF(ISERROR(発注情報!AG222)=TRUE,"",IF(OR(発注情報!AG222="",発注情報!AG222=0),"",発注情報!AG222))</f>
        <v/>
      </c>
      <c r="X7" s="151" t="str">
        <f>IF(ISERROR(発注情報!AH222)=TRUE,"",IF(OR(発注情報!AH222="",発注情報!AH222=0),"",発注情報!AH222))</f>
        <v/>
      </c>
      <c r="Y7" s="152" t="str">
        <f>IF(ISERROR(発注情報!AI222)=TRUE,"",IF(OR(発注情報!AI222="",発注情報!AI222=0),"",発注情報!AI222))</f>
        <v/>
      </c>
      <c r="Z7" s="151" t="str">
        <f>IF(ISERROR(発注情報!AJ222)=TRUE,"",IF(OR(発注情報!AJ222="",発注情報!AJ222=0),"",発注情報!AJ222))</f>
        <v/>
      </c>
      <c r="AA7" s="152" t="str">
        <f>IF(ISERROR(発注情報!AK222)=TRUE,"",IF(OR(発注情報!AK222="",発注情報!AK222=0),"",発注情報!AK222))</f>
        <v/>
      </c>
      <c r="AB7" s="151" t="str">
        <f>IF(ISERROR(発注情報!AL222)=TRUE,"",IF(OR(発注情報!AL222="",発注情報!AL222=0),"",発注情報!AL222))</f>
        <v/>
      </c>
      <c r="AC7" s="152" t="str">
        <f>IF(ISERROR(発注情報!AM222)=TRUE,"",IF(OR(発注情報!AM222="",発注情報!AM222=0),"",発注情報!AM222))</f>
        <v/>
      </c>
      <c r="AD7" s="151" t="str">
        <f>IF(ISERROR(発注情報!AN222)=TRUE,"",IF(OR(発注情報!AN222="",発注情報!AN222=0),"",発注情報!AN222))</f>
        <v/>
      </c>
      <c r="AE7" s="152" t="str">
        <f>IF(ISERROR(発注情報!AO222)=TRUE,"",IF(OR(発注情報!AO222="",発注情報!AO222=0),"",発注情報!AO222))</f>
        <v/>
      </c>
      <c r="AF7" s="151" t="str">
        <f>IF(ISERROR(発注情報!AP222)=TRUE,"",IF(OR(発注情報!AP222="",発注情報!AP222=0),"",発注情報!AP222))</f>
        <v/>
      </c>
      <c r="AG7" s="152" t="str">
        <f>IF(ISERROR(発注情報!AQ222)=TRUE,"",IF(OR(発注情報!AQ222="",発注情報!AQ222=0),"",発注情報!AQ222))</f>
        <v/>
      </c>
      <c r="AH7" s="149" t="str">
        <f>IF(ISERROR(発注情報!AR222)=TRUE,"",IF(OR(発注情報!AR222="",発注情報!AR222=0),"",発注情報!AR222))</f>
        <v/>
      </c>
      <c r="AI7" s="150" t="str">
        <f>IF(ISERROR(発注情報!AS222)=TRUE,"",IF(OR(発注情報!AS222="",発注情報!AS222=0),"",発注情報!AS222))</f>
        <v/>
      </c>
    </row>
    <row r="8" spans="1:57" ht="18.75" customHeight="1" x14ac:dyDescent="0.2">
      <c r="A8" s="153">
        <v>3</v>
      </c>
      <c r="B8" s="142" t="str">
        <f>IF(ISERROR(発注情報!L223)=TRUE,"",IF(OR(発注情報!L223="",発注情報!L223=0),"",IF(発注情報!K223=発注情報!$K$76,発注情報!L223&amp;" (SUP.)",IF(発注情報!K223=発注情報!$K$77,発注情報!L223&amp;" (EXH.)",発注情報!L223))))</f>
        <v/>
      </c>
      <c r="C8" s="143" t="str">
        <f>IF(ISERROR(発注情報!M223)=TRUE,"",IF(OR(発注情報!M223="",発注情報!M223=0),"",発注情報!M223))</f>
        <v/>
      </c>
      <c r="D8" s="143" t="str">
        <f>IF(C8="","",C8*発注情報!$D$2)</f>
        <v/>
      </c>
      <c r="E8" s="232" t="str">
        <f>IF(ISERROR(発注情報!O129)=TRUE,"",IF(OR(発注情報!O129="",発注情報!O129=0),"",発注情報!O129))</f>
        <v/>
      </c>
      <c r="F8" s="232" t="str">
        <f>IF(ISERROR(発注情報!P129)=TRUE,"",IF(OR(発注情報!P129="",発注情報!P129=0),"",発注情報!P129))</f>
        <v/>
      </c>
      <c r="G8" s="232" t="str">
        <f>IF(ISERROR(発注情報!Q129)=TRUE,"",IF(OR(発注情報!Q129="",発注情報!Q129=0),"",発注情報!Q129))</f>
        <v/>
      </c>
      <c r="H8" s="149" t="str">
        <f>IF(ISERROR(発注情報!R223)=TRUE,"",IF(OR(発注情報!R223="",発注情報!R223=0),"",発注情報!R223))</f>
        <v/>
      </c>
      <c r="I8" s="150" t="str">
        <f>IF(ISERROR(発注情報!S223)=TRUE,"",IF(OR(発注情報!S223="",発注情報!S223=0),"",発注情報!S223))</f>
        <v/>
      </c>
      <c r="J8" s="151" t="str">
        <f>IF(ISERROR(発注情報!T223)=TRUE,"",IF(OR(発注情報!T223="",発注情報!T223=0),"",発注情報!T223))</f>
        <v/>
      </c>
      <c r="K8" s="152" t="str">
        <f>IF(ISERROR(発注情報!U223)=TRUE,"",IF(OR(発注情報!U223="",発注情報!U223=0),"",発注情報!U223))</f>
        <v/>
      </c>
      <c r="L8" s="151" t="str">
        <f>IF(ISERROR(発注情報!V223)=TRUE,"",IF(OR(発注情報!V223="",発注情報!V223=0),"",発注情報!V223))</f>
        <v/>
      </c>
      <c r="M8" s="152" t="str">
        <f>IF(ISERROR(発注情報!W223)=TRUE,"",IF(OR(発注情報!W223="",発注情報!W223=0),"",発注情報!W223))</f>
        <v/>
      </c>
      <c r="N8" s="151" t="str">
        <f>IF(ISERROR(発注情報!X223)=TRUE,"",IF(OR(発注情報!X223="",発注情報!X223=0),"",発注情報!X223))</f>
        <v/>
      </c>
      <c r="O8" s="152" t="str">
        <f>IF(ISERROR(発注情報!Y223)=TRUE,"",IF(OR(発注情報!Y223="",発注情報!Y223=0),"",発注情報!Y223))</f>
        <v/>
      </c>
      <c r="P8" s="151" t="str">
        <f>IF(ISERROR(発注情報!Z223)=TRUE,"",IF(OR(発注情報!Z223="",発注情報!Z223=0),"",発注情報!Z223))</f>
        <v/>
      </c>
      <c r="Q8" s="152" t="str">
        <f>IF(ISERROR(発注情報!AA223)=TRUE,"",IF(OR(発注情報!AA223="",発注情報!AA223=0),"",発注情報!AA223))</f>
        <v/>
      </c>
      <c r="R8" s="151" t="str">
        <f>IF(ISERROR(発注情報!AB223)=TRUE,"",IF(OR(発注情報!AB223="",発注情報!AB223=0),"",発注情報!AB223))</f>
        <v/>
      </c>
      <c r="S8" s="152" t="str">
        <f>IF(ISERROR(発注情報!AC223)=TRUE,"",IF(OR(発注情報!AC223="",発注情報!AC223=0),"",発注情報!AC223))</f>
        <v/>
      </c>
      <c r="T8" s="151" t="str">
        <f>IF(ISERROR(発注情報!AD223)=TRUE,"",IF(OR(発注情報!AD223="",発注情報!AD223=0),"",発注情報!AD223))</f>
        <v/>
      </c>
      <c r="U8" s="152" t="str">
        <f>IF(ISERROR(発注情報!AE223)=TRUE,"",IF(OR(発注情報!AE223="",発注情報!AE223=0),"",発注情報!AE223))</f>
        <v/>
      </c>
      <c r="V8" s="151" t="str">
        <f>IF(ISERROR(発注情報!AF223)=TRUE,"",IF(OR(発注情報!AF223="",発注情報!AF223=0),"",発注情報!AF223))</f>
        <v/>
      </c>
      <c r="W8" s="152" t="str">
        <f>IF(ISERROR(発注情報!AG223)=TRUE,"",IF(OR(発注情報!AG223="",発注情報!AG223=0),"",発注情報!AG223))</f>
        <v/>
      </c>
      <c r="X8" s="151" t="str">
        <f>IF(ISERROR(発注情報!AH223)=TRUE,"",IF(OR(発注情報!AH223="",発注情報!AH223=0),"",発注情報!AH223))</f>
        <v/>
      </c>
      <c r="Y8" s="152" t="str">
        <f>IF(ISERROR(発注情報!AI223)=TRUE,"",IF(OR(発注情報!AI223="",発注情報!AI223=0),"",発注情報!AI223))</f>
        <v/>
      </c>
      <c r="Z8" s="151" t="str">
        <f>IF(ISERROR(発注情報!AJ223)=TRUE,"",IF(OR(発注情報!AJ223="",発注情報!AJ223=0),"",発注情報!AJ223))</f>
        <v/>
      </c>
      <c r="AA8" s="152" t="str">
        <f>IF(ISERROR(発注情報!AK223)=TRUE,"",IF(OR(発注情報!AK223="",発注情報!AK223=0),"",発注情報!AK223))</f>
        <v/>
      </c>
      <c r="AB8" s="151" t="str">
        <f>IF(ISERROR(発注情報!AL223)=TRUE,"",IF(OR(発注情報!AL223="",発注情報!AL223=0),"",発注情報!AL223))</f>
        <v/>
      </c>
      <c r="AC8" s="152" t="str">
        <f>IF(ISERROR(発注情報!AM223)=TRUE,"",IF(OR(発注情報!AM223="",発注情報!AM223=0),"",発注情報!AM223))</f>
        <v/>
      </c>
      <c r="AD8" s="151" t="str">
        <f>IF(ISERROR(発注情報!AN223)=TRUE,"",IF(OR(発注情報!AN223="",発注情報!AN223=0),"",発注情報!AN223))</f>
        <v/>
      </c>
      <c r="AE8" s="152" t="str">
        <f>IF(ISERROR(発注情報!AO223)=TRUE,"",IF(OR(発注情報!AO223="",発注情報!AO223=0),"",発注情報!AO223))</f>
        <v/>
      </c>
      <c r="AF8" s="151" t="str">
        <f>IF(ISERROR(発注情報!AP223)=TRUE,"",IF(OR(発注情報!AP223="",発注情報!AP223=0),"",発注情報!AP223))</f>
        <v/>
      </c>
      <c r="AG8" s="152" t="str">
        <f>IF(ISERROR(発注情報!AQ223)=TRUE,"",IF(OR(発注情報!AQ223="",発注情報!AQ223=0),"",発注情報!AQ223))</f>
        <v/>
      </c>
      <c r="AH8" s="149" t="str">
        <f>IF(ISERROR(発注情報!AR223)=TRUE,"",IF(OR(発注情報!AR223="",発注情報!AR223=0),"",発注情報!AR223))</f>
        <v/>
      </c>
      <c r="AI8" s="150" t="str">
        <f>IF(ISERROR(発注情報!AS223)=TRUE,"",IF(OR(発注情報!AS223="",発注情報!AS223=0),"",発注情報!AS223))</f>
        <v/>
      </c>
    </row>
    <row r="9" spans="1:57" ht="18.75" customHeight="1" x14ac:dyDescent="0.2">
      <c r="A9" s="136">
        <v>4</v>
      </c>
      <c r="B9" s="142" t="str">
        <f>IF(ISERROR(発注情報!L224)=TRUE,"",IF(OR(発注情報!L224="",発注情報!L224=0),"",IF(発注情報!K224=発注情報!$K$76,発注情報!L224&amp;" (SUP.)",IF(発注情報!K224=発注情報!$K$77,発注情報!L224&amp;" (EXH.)",発注情報!L224))))</f>
        <v/>
      </c>
      <c r="C9" s="143" t="str">
        <f>IF(ISERROR(発注情報!M224)=TRUE,"",IF(OR(発注情報!M224="",発注情報!M224=0),"",発注情報!M224))</f>
        <v/>
      </c>
      <c r="D9" s="143" t="str">
        <f>IF(C9="","",C9*発注情報!$D$2)</f>
        <v/>
      </c>
      <c r="E9" s="232" t="str">
        <f>IF(ISERROR(発注情報!O130)=TRUE,"",IF(OR(発注情報!O130="",発注情報!O130=0),"",発注情報!O130))</f>
        <v/>
      </c>
      <c r="F9" s="232" t="str">
        <f>IF(ISERROR(発注情報!P130)=TRUE,"",IF(OR(発注情報!P130="",発注情報!P130=0),"",発注情報!P130))</f>
        <v/>
      </c>
      <c r="G9" s="232" t="str">
        <f>IF(ISERROR(発注情報!Q130)=TRUE,"",IF(OR(発注情報!Q130="",発注情報!Q130=0),"",発注情報!Q130))</f>
        <v/>
      </c>
      <c r="H9" s="149" t="str">
        <f>IF(ISERROR(発注情報!R224)=TRUE,"",IF(OR(発注情報!R224="",発注情報!R224=0),"",発注情報!R224))</f>
        <v/>
      </c>
      <c r="I9" s="150" t="str">
        <f>IF(ISERROR(発注情報!S224)=TRUE,"",IF(OR(発注情報!S224="",発注情報!S224=0),"",発注情報!S224))</f>
        <v/>
      </c>
      <c r="J9" s="151" t="str">
        <f>IF(ISERROR(発注情報!T224)=TRUE,"",IF(OR(発注情報!T224="",発注情報!T224=0),"",発注情報!T224))</f>
        <v/>
      </c>
      <c r="K9" s="152" t="str">
        <f>IF(ISERROR(発注情報!U224)=TRUE,"",IF(OR(発注情報!U224="",発注情報!U224=0),"",発注情報!U224))</f>
        <v/>
      </c>
      <c r="L9" s="151" t="str">
        <f>IF(ISERROR(発注情報!V224)=TRUE,"",IF(OR(発注情報!V224="",発注情報!V224=0),"",発注情報!V224))</f>
        <v/>
      </c>
      <c r="M9" s="152" t="str">
        <f>IF(ISERROR(発注情報!W224)=TRUE,"",IF(OR(発注情報!W224="",発注情報!W224=0),"",発注情報!W224))</f>
        <v/>
      </c>
      <c r="N9" s="151" t="str">
        <f>IF(ISERROR(発注情報!X224)=TRUE,"",IF(OR(発注情報!X224="",発注情報!X224=0),"",発注情報!X224))</f>
        <v/>
      </c>
      <c r="O9" s="152" t="str">
        <f>IF(ISERROR(発注情報!Y224)=TRUE,"",IF(OR(発注情報!Y224="",発注情報!Y224=0),"",発注情報!Y224))</f>
        <v/>
      </c>
      <c r="P9" s="151" t="str">
        <f>IF(ISERROR(発注情報!Z224)=TRUE,"",IF(OR(発注情報!Z224="",発注情報!Z224=0),"",発注情報!Z224))</f>
        <v/>
      </c>
      <c r="Q9" s="152" t="str">
        <f>IF(ISERROR(発注情報!AA224)=TRUE,"",IF(OR(発注情報!AA224="",発注情報!AA224=0),"",発注情報!AA224))</f>
        <v/>
      </c>
      <c r="R9" s="151" t="str">
        <f>IF(ISERROR(発注情報!AB224)=TRUE,"",IF(OR(発注情報!AB224="",発注情報!AB224=0),"",発注情報!AB224))</f>
        <v/>
      </c>
      <c r="S9" s="152" t="str">
        <f>IF(ISERROR(発注情報!AC224)=TRUE,"",IF(OR(発注情報!AC224="",発注情報!AC224=0),"",発注情報!AC224))</f>
        <v/>
      </c>
      <c r="T9" s="151" t="str">
        <f>IF(ISERROR(発注情報!AD224)=TRUE,"",IF(OR(発注情報!AD224="",発注情報!AD224=0),"",発注情報!AD224))</f>
        <v/>
      </c>
      <c r="U9" s="152" t="str">
        <f>IF(ISERROR(発注情報!AE224)=TRUE,"",IF(OR(発注情報!AE224="",発注情報!AE224=0),"",発注情報!AE224))</f>
        <v/>
      </c>
      <c r="V9" s="151" t="str">
        <f>IF(ISERROR(発注情報!AF224)=TRUE,"",IF(OR(発注情報!AF224="",発注情報!AF224=0),"",発注情報!AF224))</f>
        <v/>
      </c>
      <c r="W9" s="152" t="str">
        <f>IF(ISERROR(発注情報!AG224)=TRUE,"",IF(OR(発注情報!AG224="",発注情報!AG224=0),"",発注情報!AG224))</f>
        <v/>
      </c>
      <c r="X9" s="151" t="str">
        <f>IF(ISERROR(発注情報!AH224)=TRUE,"",IF(OR(発注情報!AH224="",発注情報!AH224=0),"",発注情報!AH224))</f>
        <v/>
      </c>
      <c r="Y9" s="152" t="str">
        <f>IF(ISERROR(発注情報!AI224)=TRUE,"",IF(OR(発注情報!AI224="",発注情報!AI224=0),"",発注情報!AI224))</f>
        <v/>
      </c>
      <c r="Z9" s="151" t="str">
        <f>IF(ISERROR(発注情報!AJ224)=TRUE,"",IF(OR(発注情報!AJ224="",発注情報!AJ224=0),"",発注情報!AJ224))</f>
        <v/>
      </c>
      <c r="AA9" s="152" t="str">
        <f>IF(ISERROR(発注情報!AK224)=TRUE,"",IF(OR(発注情報!AK224="",発注情報!AK224=0),"",発注情報!AK224))</f>
        <v/>
      </c>
      <c r="AB9" s="151" t="str">
        <f>IF(ISERROR(発注情報!AL224)=TRUE,"",IF(OR(発注情報!AL224="",発注情報!AL224=0),"",発注情報!AL224))</f>
        <v/>
      </c>
      <c r="AC9" s="152" t="str">
        <f>IF(ISERROR(発注情報!AM224)=TRUE,"",IF(OR(発注情報!AM224="",発注情報!AM224=0),"",発注情報!AM224))</f>
        <v/>
      </c>
      <c r="AD9" s="151" t="str">
        <f>IF(ISERROR(発注情報!AN224)=TRUE,"",IF(OR(発注情報!AN224="",発注情報!AN224=0),"",発注情報!AN224))</f>
        <v/>
      </c>
      <c r="AE9" s="152" t="str">
        <f>IF(ISERROR(発注情報!AO224)=TRUE,"",IF(OR(発注情報!AO224="",発注情報!AO224=0),"",発注情報!AO224))</f>
        <v/>
      </c>
      <c r="AF9" s="151" t="str">
        <f>IF(ISERROR(発注情報!AP224)=TRUE,"",IF(OR(発注情報!AP224="",発注情報!AP224=0),"",発注情報!AP224))</f>
        <v/>
      </c>
      <c r="AG9" s="152" t="str">
        <f>IF(ISERROR(発注情報!AQ224)=TRUE,"",IF(OR(発注情報!AQ224="",発注情報!AQ224=0),"",発注情報!AQ224))</f>
        <v/>
      </c>
      <c r="AH9" s="149" t="str">
        <f>IF(ISERROR(発注情報!AR224)=TRUE,"",IF(OR(発注情報!AR224="",発注情報!AR224=0),"",発注情報!AR224))</f>
        <v/>
      </c>
      <c r="AI9" s="150" t="str">
        <f>IF(ISERROR(発注情報!AS224)=TRUE,"",IF(OR(発注情報!AS224="",発注情報!AS224=0),"",発注情報!AS224))</f>
        <v/>
      </c>
    </row>
    <row r="10" spans="1:57" ht="18.75" customHeight="1" x14ac:dyDescent="0.2">
      <c r="A10" s="153">
        <v>5</v>
      </c>
      <c r="B10" s="142" t="str">
        <f>IF(ISERROR(発注情報!L225)=TRUE,"",IF(OR(発注情報!L225="",発注情報!L225=0),"",IF(発注情報!K225=発注情報!$K$76,発注情報!L225&amp;" (SUP.)",IF(発注情報!K225=発注情報!$K$77,発注情報!L225&amp;" (EXH.)",発注情報!L225))))</f>
        <v/>
      </c>
      <c r="C10" s="143" t="str">
        <f>IF(ISERROR(発注情報!M225)=TRUE,"",IF(OR(発注情報!M225="",発注情報!M225=0),"",発注情報!M225))</f>
        <v/>
      </c>
      <c r="D10" s="143" t="str">
        <f>IF(C10="","",C10*発注情報!$D$2)</f>
        <v/>
      </c>
      <c r="E10" s="232" t="str">
        <f>IF(ISERROR(発注情報!O131)=TRUE,"",IF(OR(発注情報!O131="",発注情報!O131=0),"",発注情報!O131))</f>
        <v/>
      </c>
      <c r="F10" s="232" t="str">
        <f>IF(ISERROR(発注情報!P131)=TRUE,"",IF(OR(発注情報!P131="",発注情報!P131=0),"",発注情報!P131))</f>
        <v/>
      </c>
      <c r="G10" s="232" t="str">
        <f>IF(ISERROR(発注情報!Q131)=TRUE,"",IF(OR(発注情報!Q131="",発注情報!Q131=0),"",発注情報!Q131))</f>
        <v/>
      </c>
      <c r="H10" s="149" t="str">
        <f>IF(ISERROR(発注情報!R225)=TRUE,"",IF(OR(発注情報!R225="",発注情報!R225=0),"",発注情報!R225))</f>
        <v/>
      </c>
      <c r="I10" s="150" t="str">
        <f>IF(ISERROR(発注情報!S225)=TRUE,"",IF(OR(発注情報!S225="",発注情報!S225=0),"",発注情報!S225))</f>
        <v/>
      </c>
      <c r="J10" s="151" t="str">
        <f>IF(ISERROR(発注情報!T225)=TRUE,"",IF(OR(発注情報!T225="",発注情報!T225=0),"",発注情報!T225))</f>
        <v/>
      </c>
      <c r="K10" s="152" t="str">
        <f>IF(ISERROR(発注情報!U225)=TRUE,"",IF(OR(発注情報!U225="",発注情報!U225=0),"",発注情報!U225))</f>
        <v/>
      </c>
      <c r="L10" s="151" t="str">
        <f>IF(ISERROR(発注情報!V225)=TRUE,"",IF(OR(発注情報!V225="",発注情報!V225=0),"",発注情報!V225))</f>
        <v/>
      </c>
      <c r="M10" s="152" t="str">
        <f>IF(ISERROR(発注情報!W225)=TRUE,"",IF(OR(発注情報!W225="",発注情報!W225=0),"",発注情報!W225))</f>
        <v/>
      </c>
      <c r="N10" s="151" t="str">
        <f>IF(ISERROR(発注情報!X225)=TRUE,"",IF(OR(発注情報!X225="",発注情報!X225=0),"",発注情報!X225))</f>
        <v/>
      </c>
      <c r="O10" s="152" t="str">
        <f>IF(ISERROR(発注情報!Y225)=TRUE,"",IF(OR(発注情報!Y225="",発注情報!Y225=0),"",発注情報!Y225))</f>
        <v/>
      </c>
      <c r="P10" s="151" t="str">
        <f>IF(ISERROR(発注情報!Z225)=TRUE,"",IF(OR(発注情報!Z225="",発注情報!Z225=0),"",発注情報!Z225))</f>
        <v/>
      </c>
      <c r="Q10" s="152" t="str">
        <f>IF(ISERROR(発注情報!AA225)=TRUE,"",IF(OR(発注情報!AA225="",発注情報!AA225=0),"",発注情報!AA225))</f>
        <v/>
      </c>
      <c r="R10" s="151" t="str">
        <f>IF(ISERROR(発注情報!AB225)=TRUE,"",IF(OR(発注情報!AB225="",発注情報!AB225=0),"",発注情報!AB225))</f>
        <v/>
      </c>
      <c r="S10" s="152" t="str">
        <f>IF(ISERROR(発注情報!AC225)=TRUE,"",IF(OR(発注情報!AC225="",発注情報!AC225=0),"",発注情報!AC225))</f>
        <v/>
      </c>
      <c r="T10" s="151" t="str">
        <f>IF(ISERROR(発注情報!AD225)=TRUE,"",IF(OR(発注情報!AD225="",発注情報!AD225=0),"",発注情報!AD225))</f>
        <v/>
      </c>
      <c r="U10" s="152" t="str">
        <f>IF(ISERROR(発注情報!AE225)=TRUE,"",IF(OR(発注情報!AE225="",発注情報!AE225=0),"",発注情報!AE225))</f>
        <v/>
      </c>
      <c r="V10" s="151" t="str">
        <f>IF(ISERROR(発注情報!AF225)=TRUE,"",IF(OR(発注情報!AF225="",発注情報!AF225=0),"",発注情報!AF225))</f>
        <v/>
      </c>
      <c r="W10" s="152" t="str">
        <f>IF(ISERROR(発注情報!AG225)=TRUE,"",IF(OR(発注情報!AG225="",発注情報!AG225=0),"",発注情報!AG225))</f>
        <v/>
      </c>
      <c r="X10" s="151" t="str">
        <f>IF(ISERROR(発注情報!AH225)=TRUE,"",IF(OR(発注情報!AH225="",発注情報!AH225=0),"",発注情報!AH225))</f>
        <v/>
      </c>
      <c r="Y10" s="152" t="str">
        <f>IF(ISERROR(発注情報!AI225)=TRUE,"",IF(OR(発注情報!AI225="",発注情報!AI225=0),"",発注情報!AI225))</f>
        <v/>
      </c>
      <c r="Z10" s="151" t="str">
        <f>IF(ISERROR(発注情報!AJ225)=TRUE,"",IF(OR(発注情報!AJ225="",発注情報!AJ225=0),"",発注情報!AJ225))</f>
        <v/>
      </c>
      <c r="AA10" s="152" t="str">
        <f>IF(ISERROR(発注情報!AK225)=TRUE,"",IF(OR(発注情報!AK225="",発注情報!AK225=0),"",発注情報!AK225))</f>
        <v/>
      </c>
      <c r="AB10" s="151" t="str">
        <f>IF(ISERROR(発注情報!AL225)=TRUE,"",IF(OR(発注情報!AL225="",発注情報!AL225=0),"",発注情報!AL225))</f>
        <v/>
      </c>
      <c r="AC10" s="152" t="str">
        <f>IF(ISERROR(発注情報!AM225)=TRUE,"",IF(OR(発注情報!AM225="",発注情報!AM225=0),"",発注情報!AM225))</f>
        <v/>
      </c>
      <c r="AD10" s="151" t="str">
        <f>IF(ISERROR(発注情報!AN225)=TRUE,"",IF(OR(発注情報!AN225="",発注情報!AN225=0),"",発注情報!AN225))</f>
        <v/>
      </c>
      <c r="AE10" s="152" t="str">
        <f>IF(ISERROR(発注情報!AO225)=TRUE,"",IF(OR(発注情報!AO225="",発注情報!AO225=0),"",発注情報!AO225))</f>
        <v/>
      </c>
      <c r="AF10" s="151" t="str">
        <f>IF(ISERROR(発注情報!AP225)=TRUE,"",IF(OR(発注情報!AP225="",発注情報!AP225=0),"",発注情報!AP225))</f>
        <v/>
      </c>
      <c r="AG10" s="152" t="str">
        <f>IF(ISERROR(発注情報!AQ225)=TRUE,"",IF(OR(発注情報!AQ225="",発注情報!AQ225=0),"",発注情報!AQ225))</f>
        <v/>
      </c>
      <c r="AH10" s="149" t="str">
        <f>IF(ISERROR(発注情報!AR225)=TRUE,"",IF(OR(発注情報!AR225="",発注情報!AR225=0),"",発注情報!AR225))</f>
        <v/>
      </c>
      <c r="AI10" s="150" t="str">
        <f>IF(ISERROR(発注情報!AS225)=TRUE,"",IF(OR(発注情報!AS225="",発注情報!AS225=0),"",発注情報!AS225))</f>
        <v/>
      </c>
    </row>
    <row r="11" spans="1:57" ht="18.75" customHeight="1" x14ac:dyDescent="0.2">
      <c r="A11" s="136">
        <v>6</v>
      </c>
      <c r="B11" s="142" t="str">
        <f>IF(ISERROR(発注情報!L226)=TRUE,"",IF(OR(発注情報!L226="",発注情報!L226=0),"",IF(発注情報!K226=発注情報!$K$76,発注情報!L226&amp;" (SUP.)",IF(発注情報!K226=発注情報!$K$77,発注情報!L226&amp;" (EXH.)",発注情報!L226))))</f>
        <v/>
      </c>
      <c r="C11" s="143" t="str">
        <f>IF(ISERROR(発注情報!M226)=TRUE,"",IF(OR(発注情報!M226="",発注情報!M226=0),"",発注情報!M226))</f>
        <v/>
      </c>
      <c r="D11" s="143" t="str">
        <f>IF(C11="","",C11*発注情報!$D$2)</f>
        <v/>
      </c>
      <c r="E11" s="232" t="str">
        <f>IF(ISERROR(発注情報!O132)=TRUE,"",IF(OR(発注情報!O132="",発注情報!O132=0),"",発注情報!O132))</f>
        <v/>
      </c>
      <c r="F11" s="232" t="str">
        <f>IF(ISERROR(発注情報!P132)=TRUE,"",IF(OR(発注情報!P132="",発注情報!P132=0),"",発注情報!P132))</f>
        <v/>
      </c>
      <c r="G11" s="232" t="str">
        <f>IF(ISERROR(発注情報!Q132)=TRUE,"",IF(OR(発注情報!Q132="",発注情報!Q132=0),"",発注情報!Q132))</f>
        <v/>
      </c>
      <c r="H11" s="149" t="str">
        <f>IF(ISERROR(発注情報!R226)=TRUE,"",IF(OR(発注情報!R226="",発注情報!R226=0),"",発注情報!R226))</f>
        <v/>
      </c>
      <c r="I11" s="150" t="str">
        <f>IF(ISERROR(発注情報!S226)=TRUE,"",IF(OR(発注情報!S226="",発注情報!S226=0),"",発注情報!S226))</f>
        <v/>
      </c>
      <c r="J11" s="151" t="str">
        <f>IF(ISERROR(発注情報!T226)=TRUE,"",IF(OR(発注情報!T226="",発注情報!T226=0),"",発注情報!T226))</f>
        <v/>
      </c>
      <c r="K11" s="152" t="str">
        <f>IF(ISERROR(発注情報!U226)=TRUE,"",IF(OR(発注情報!U226="",発注情報!U226=0),"",発注情報!U226))</f>
        <v/>
      </c>
      <c r="L11" s="151" t="str">
        <f>IF(ISERROR(発注情報!V226)=TRUE,"",IF(OR(発注情報!V226="",発注情報!V226=0),"",発注情報!V226))</f>
        <v/>
      </c>
      <c r="M11" s="152" t="str">
        <f>IF(ISERROR(発注情報!W226)=TRUE,"",IF(OR(発注情報!W226="",発注情報!W226=0),"",発注情報!W226))</f>
        <v/>
      </c>
      <c r="N11" s="151" t="str">
        <f>IF(ISERROR(発注情報!X226)=TRUE,"",IF(OR(発注情報!X226="",発注情報!X226=0),"",発注情報!X226))</f>
        <v/>
      </c>
      <c r="O11" s="152" t="str">
        <f>IF(ISERROR(発注情報!Y226)=TRUE,"",IF(OR(発注情報!Y226="",発注情報!Y226=0),"",発注情報!Y226))</f>
        <v/>
      </c>
      <c r="P11" s="151" t="str">
        <f>IF(ISERROR(発注情報!Z226)=TRUE,"",IF(OR(発注情報!Z226="",発注情報!Z226=0),"",発注情報!Z226))</f>
        <v/>
      </c>
      <c r="Q11" s="152" t="str">
        <f>IF(ISERROR(発注情報!AA226)=TRUE,"",IF(OR(発注情報!AA226="",発注情報!AA226=0),"",発注情報!AA226))</f>
        <v/>
      </c>
      <c r="R11" s="151" t="str">
        <f>IF(ISERROR(発注情報!AB226)=TRUE,"",IF(OR(発注情報!AB226="",発注情報!AB226=0),"",発注情報!AB226))</f>
        <v/>
      </c>
      <c r="S11" s="152" t="str">
        <f>IF(ISERROR(発注情報!AC226)=TRUE,"",IF(OR(発注情報!AC226="",発注情報!AC226=0),"",発注情報!AC226))</f>
        <v/>
      </c>
      <c r="T11" s="151" t="str">
        <f>IF(ISERROR(発注情報!AD226)=TRUE,"",IF(OR(発注情報!AD226="",発注情報!AD226=0),"",発注情報!AD226))</f>
        <v/>
      </c>
      <c r="U11" s="152" t="str">
        <f>IF(ISERROR(発注情報!AE226)=TRUE,"",IF(OR(発注情報!AE226="",発注情報!AE226=0),"",発注情報!AE226))</f>
        <v/>
      </c>
      <c r="V11" s="151" t="str">
        <f>IF(ISERROR(発注情報!AF226)=TRUE,"",IF(OR(発注情報!AF226="",発注情報!AF226=0),"",発注情報!AF226))</f>
        <v/>
      </c>
      <c r="W11" s="152" t="str">
        <f>IF(ISERROR(発注情報!AG226)=TRUE,"",IF(OR(発注情報!AG226="",発注情報!AG226=0),"",発注情報!AG226))</f>
        <v/>
      </c>
      <c r="X11" s="151" t="str">
        <f>IF(ISERROR(発注情報!AH226)=TRUE,"",IF(OR(発注情報!AH226="",発注情報!AH226=0),"",発注情報!AH226))</f>
        <v/>
      </c>
      <c r="Y11" s="152" t="str">
        <f>IF(ISERROR(発注情報!AI226)=TRUE,"",IF(OR(発注情報!AI226="",発注情報!AI226=0),"",発注情報!AI226))</f>
        <v/>
      </c>
      <c r="Z11" s="151" t="str">
        <f>IF(ISERROR(発注情報!AJ226)=TRUE,"",IF(OR(発注情報!AJ226="",発注情報!AJ226=0),"",発注情報!AJ226))</f>
        <v/>
      </c>
      <c r="AA11" s="152" t="str">
        <f>IF(ISERROR(発注情報!AK226)=TRUE,"",IF(OR(発注情報!AK226="",発注情報!AK226=0),"",発注情報!AK226))</f>
        <v/>
      </c>
      <c r="AB11" s="151" t="str">
        <f>IF(ISERROR(発注情報!AL226)=TRUE,"",IF(OR(発注情報!AL226="",発注情報!AL226=0),"",発注情報!AL226))</f>
        <v/>
      </c>
      <c r="AC11" s="152" t="str">
        <f>IF(ISERROR(発注情報!AM226)=TRUE,"",IF(OR(発注情報!AM226="",発注情報!AM226=0),"",発注情報!AM226))</f>
        <v/>
      </c>
      <c r="AD11" s="151" t="str">
        <f>IF(ISERROR(発注情報!AN226)=TRUE,"",IF(OR(発注情報!AN226="",発注情報!AN226=0),"",発注情報!AN226))</f>
        <v/>
      </c>
      <c r="AE11" s="152" t="str">
        <f>IF(ISERROR(発注情報!AO226)=TRUE,"",IF(OR(発注情報!AO226="",発注情報!AO226=0),"",発注情報!AO226))</f>
        <v/>
      </c>
      <c r="AF11" s="151" t="str">
        <f>IF(ISERROR(発注情報!AP226)=TRUE,"",IF(OR(発注情報!AP226="",発注情報!AP226=0),"",発注情報!AP226))</f>
        <v/>
      </c>
      <c r="AG11" s="152" t="str">
        <f>IF(ISERROR(発注情報!AQ226)=TRUE,"",IF(OR(発注情報!AQ226="",発注情報!AQ226=0),"",発注情報!AQ226))</f>
        <v/>
      </c>
      <c r="AH11" s="149" t="str">
        <f>IF(ISERROR(発注情報!AR226)=TRUE,"",IF(OR(発注情報!AR226="",発注情報!AR226=0),"",発注情報!AR226))</f>
        <v/>
      </c>
      <c r="AI11" s="150" t="str">
        <f>IF(ISERROR(発注情報!AS226)=TRUE,"",IF(OR(発注情報!AS226="",発注情報!AS226=0),"",発注情報!AS226))</f>
        <v/>
      </c>
    </row>
    <row r="12" spans="1:57" ht="18.75" customHeight="1" x14ac:dyDescent="0.2">
      <c r="A12" s="153">
        <v>7</v>
      </c>
      <c r="B12" s="142" t="str">
        <f>IF(ISERROR(発注情報!L227)=TRUE,"",IF(OR(発注情報!L227="",発注情報!L227=0),"",IF(発注情報!K227=発注情報!$K$76,発注情報!L227&amp;" (SUP.)",IF(発注情報!K227=発注情報!$K$77,発注情報!L227&amp;" (EXH.)",発注情報!L227))))</f>
        <v/>
      </c>
      <c r="C12" s="143" t="str">
        <f>IF(ISERROR(発注情報!M227)=TRUE,"",IF(OR(発注情報!M227="",発注情報!M227=0),"",発注情報!M227))</f>
        <v/>
      </c>
      <c r="D12" s="143" t="str">
        <f>IF(C12="","",C12*発注情報!$D$2)</f>
        <v/>
      </c>
      <c r="E12" s="232" t="str">
        <f>IF(ISERROR(発注情報!O133)=TRUE,"",IF(OR(発注情報!O133="",発注情報!O133=0),"",発注情報!O133))</f>
        <v/>
      </c>
      <c r="F12" s="232" t="str">
        <f>IF(ISERROR(発注情報!P133)=TRUE,"",IF(OR(発注情報!P133="",発注情報!P133=0),"",発注情報!P133))</f>
        <v/>
      </c>
      <c r="G12" s="232" t="str">
        <f>IF(ISERROR(発注情報!Q133)=TRUE,"",IF(OR(発注情報!Q133="",発注情報!Q133=0),"",発注情報!Q133))</f>
        <v/>
      </c>
      <c r="H12" s="149" t="str">
        <f>IF(ISERROR(発注情報!R227)=TRUE,"",IF(OR(発注情報!R227="",発注情報!R227=0),"",発注情報!R227))</f>
        <v/>
      </c>
      <c r="I12" s="150" t="str">
        <f>IF(ISERROR(発注情報!S227)=TRUE,"",IF(OR(発注情報!S227="",発注情報!S227=0),"",発注情報!S227))</f>
        <v/>
      </c>
      <c r="J12" s="151" t="str">
        <f>IF(ISERROR(発注情報!T227)=TRUE,"",IF(OR(発注情報!T227="",発注情報!T227=0),"",発注情報!T227))</f>
        <v/>
      </c>
      <c r="K12" s="152" t="str">
        <f>IF(ISERROR(発注情報!U227)=TRUE,"",IF(OR(発注情報!U227="",発注情報!U227=0),"",発注情報!U227))</f>
        <v/>
      </c>
      <c r="L12" s="151" t="str">
        <f>IF(ISERROR(発注情報!V227)=TRUE,"",IF(OR(発注情報!V227="",発注情報!V227=0),"",発注情報!V227))</f>
        <v/>
      </c>
      <c r="M12" s="152" t="str">
        <f>IF(ISERROR(発注情報!W227)=TRUE,"",IF(OR(発注情報!W227="",発注情報!W227=0),"",発注情報!W227))</f>
        <v/>
      </c>
      <c r="N12" s="151" t="str">
        <f>IF(ISERROR(発注情報!X227)=TRUE,"",IF(OR(発注情報!X227="",発注情報!X227=0),"",発注情報!X227))</f>
        <v/>
      </c>
      <c r="O12" s="152" t="str">
        <f>IF(ISERROR(発注情報!Y227)=TRUE,"",IF(OR(発注情報!Y227="",発注情報!Y227=0),"",発注情報!Y227))</f>
        <v/>
      </c>
      <c r="P12" s="151" t="str">
        <f>IF(ISERROR(発注情報!Z227)=TRUE,"",IF(OR(発注情報!Z227="",発注情報!Z227=0),"",発注情報!Z227))</f>
        <v/>
      </c>
      <c r="Q12" s="152" t="str">
        <f>IF(ISERROR(発注情報!AA227)=TRUE,"",IF(OR(発注情報!AA227="",発注情報!AA227=0),"",発注情報!AA227))</f>
        <v/>
      </c>
      <c r="R12" s="151" t="str">
        <f>IF(ISERROR(発注情報!AB227)=TRUE,"",IF(OR(発注情報!AB227="",発注情報!AB227=0),"",発注情報!AB227))</f>
        <v/>
      </c>
      <c r="S12" s="152" t="str">
        <f>IF(ISERROR(発注情報!AC227)=TRUE,"",IF(OR(発注情報!AC227="",発注情報!AC227=0),"",発注情報!AC227))</f>
        <v/>
      </c>
      <c r="T12" s="151" t="str">
        <f>IF(ISERROR(発注情報!AD227)=TRUE,"",IF(OR(発注情報!AD227="",発注情報!AD227=0),"",発注情報!AD227))</f>
        <v/>
      </c>
      <c r="U12" s="152" t="str">
        <f>IF(ISERROR(発注情報!AE227)=TRUE,"",IF(OR(発注情報!AE227="",発注情報!AE227=0),"",発注情報!AE227))</f>
        <v/>
      </c>
      <c r="V12" s="151" t="str">
        <f>IF(ISERROR(発注情報!AF227)=TRUE,"",IF(OR(発注情報!AF227="",発注情報!AF227=0),"",発注情報!AF227))</f>
        <v/>
      </c>
      <c r="W12" s="152" t="str">
        <f>IF(ISERROR(発注情報!AG227)=TRUE,"",IF(OR(発注情報!AG227="",発注情報!AG227=0),"",発注情報!AG227))</f>
        <v/>
      </c>
      <c r="X12" s="151" t="str">
        <f>IF(ISERROR(発注情報!AH227)=TRUE,"",IF(OR(発注情報!AH227="",発注情報!AH227=0),"",発注情報!AH227))</f>
        <v/>
      </c>
      <c r="Y12" s="152" t="str">
        <f>IF(ISERROR(発注情報!AI227)=TRUE,"",IF(OR(発注情報!AI227="",発注情報!AI227=0),"",発注情報!AI227))</f>
        <v/>
      </c>
      <c r="Z12" s="151" t="str">
        <f>IF(ISERROR(発注情報!AJ227)=TRUE,"",IF(OR(発注情報!AJ227="",発注情報!AJ227=0),"",発注情報!AJ227))</f>
        <v/>
      </c>
      <c r="AA12" s="152" t="str">
        <f>IF(ISERROR(発注情報!AK227)=TRUE,"",IF(OR(発注情報!AK227="",発注情報!AK227=0),"",発注情報!AK227))</f>
        <v/>
      </c>
      <c r="AB12" s="151" t="str">
        <f>IF(ISERROR(発注情報!AL227)=TRUE,"",IF(OR(発注情報!AL227="",発注情報!AL227=0),"",発注情報!AL227))</f>
        <v/>
      </c>
      <c r="AC12" s="152" t="str">
        <f>IF(ISERROR(発注情報!AM227)=TRUE,"",IF(OR(発注情報!AM227="",発注情報!AM227=0),"",発注情報!AM227))</f>
        <v/>
      </c>
      <c r="AD12" s="151" t="str">
        <f>IF(ISERROR(発注情報!AN227)=TRUE,"",IF(OR(発注情報!AN227="",発注情報!AN227=0),"",発注情報!AN227))</f>
        <v/>
      </c>
      <c r="AE12" s="152" t="str">
        <f>IF(ISERROR(発注情報!AO227)=TRUE,"",IF(OR(発注情報!AO227="",発注情報!AO227=0),"",発注情報!AO227))</f>
        <v/>
      </c>
      <c r="AF12" s="151" t="str">
        <f>IF(ISERROR(発注情報!AP227)=TRUE,"",IF(OR(発注情報!AP227="",発注情報!AP227=0),"",発注情報!AP227))</f>
        <v/>
      </c>
      <c r="AG12" s="152" t="str">
        <f>IF(ISERROR(発注情報!AQ227)=TRUE,"",IF(OR(発注情報!AQ227="",発注情報!AQ227=0),"",発注情報!AQ227))</f>
        <v/>
      </c>
      <c r="AH12" s="149" t="str">
        <f>IF(ISERROR(発注情報!AR227)=TRUE,"",IF(OR(発注情報!AR227="",発注情報!AR227=0),"",発注情報!AR227))</f>
        <v/>
      </c>
      <c r="AI12" s="150" t="str">
        <f>IF(ISERROR(発注情報!AS227)=TRUE,"",IF(OR(発注情報!AS227="",発注情報!AS227=0),"",発注情報!AS227))</f>
        <v/>
      </c>
    </row>
    <row r="13" spans="1:57" ht="18.75" customHeight="1" x14ac:dyDescent="0.2">
      <c r="A13" s="136">
        <v>8</v>
      </c>
      <c r="B13" s="142" t="str">
        <f>IF(ISERROR(発注情報!L228)=TRUE,"",IF(OR(発注情報!L228="",発注情報!L228=0),"",IF(発注情報!K228=発注情報!$K$76,発注情報!L228&amp;" (SUP.)",IF(発注情報!K228=発注情報!$K$77,発注情報!L228&amp;" (EXH.)",発注情報!L228))))</f>
        <v/>
      </c>
      <c r="C13" s="143" t="str">
        <f>IF(ISERROR(発注情報!M228)=TRUE,"",IF(OR(発注情報!M228="",発注情報!M228=0),"",発注情報!M228))</f>
        <v/>
      </c>
      <c r="D13" s="143" t="str">
        <f>IF(C13="","",C13*発注情報!$D$2)</f>
        <v/>
      </c>
      <c r="E13" s="232" t="str">
        <f>IF(ISERROR(発注情報!O134)=TRUE,"",IF(OR(発注情報!O134="",発注情報!O134=0),"",発注情報!O134))</f>
        <v/>
      </c>
      <c r="F13" s="232" t="str">
        <f>IF(ISERROR(発注情報!P134)=TRUE,"",IF(OR(発注情報!P134="",発注情報!P134=0),"",発注情報!P134))</f>
        <v/>
      </c>
      <c r="G13" s="232" t="str">
        <f>IF(ISERROR(発注情報!Q134)=TRUE,"",IF(OR(発注情報!Q134="",発注情報!Q134=0),"",発注情報!Q134))</f>
        <v/>
      </c>
      <c r="H13" s="149" t="str">
        <f>IF(ISERROR(発注情報!R228)=TRUE,"",IF(OR(発注情報!R228="",発注情報!R228=0),"",発注情報!R228))</f>
        <v/>
      </c>
      <c r="I13" s="150" t="str">
        <f>IF(ISERROR(発注情報!S228)=TRUE,"",IF(OR(発注情報!S228="",発注情報!S228=0),"",発注情報!S228))</f>
        <v/>
      </c>
      <c r="J13" s="151" t="str">
        <f>IF(ISERROR(発注情報!T228)=TRUE,"",IF(OR(発注情報!T228="",発注情報!T228=0),"",発注情報!T228))</f>
        <v/>
      </c>
      <c r="K13" s="152" t="str">
        <f>IF(ISERROR(発注情報!U228)=TRUE,"",IF(OR(発注情報!U228="",発注情報!U228=0),"",発注情報!U228))</f>
        <v/>
      </c>
      <c r="L13" s="151" t="str">
        <f>IF(ISERROR(発注情報!V228)=TRUE,"",IF(OR(発注情報!V228="",発注情報!V228=0),"",発注情報!V228))</f>
        <v/>
      </c>
      <c r="M13" s="152" t="str">
        <f>IF(ISERROR(発注情報!W228)=TRUE,"",IF(OR(発注情報!W228="",発注情報!W228=0),"",発注情報!W228))</f>
        <v/>
      </c>
      <c r="N13" s="151" t="str">
        <f>IF(ISERROR(発注情報!X228)=TRUE,"",IF(OR(発注情報!X228="",発注情報!X228=0),"",発注情報!X228))</f>
        <v/>
      </c>
      <c r="O13" s="152" t="str">
        <f>IF(ISERROR(発注情報!Y228)=TRUE,"",IF(OR(発注情報!Y228="",発注情報!Y228=0),"",発注情報!Y228))</f>
        <v/>
      </c>
      <c r="P13" s="151" t="str">
        <f>IF(ISERROR(発注情報!Z228)=TRUE,"",IF(OR(発注情報!Z228="",発注情報!Z228=0),"",発注情報!Z228))</f>
        <v/>
      </c>
      <c r="Q13" s="152" t="str">
        <f>IF(ISERROR(発注情報!AA228)=TRUE,"",IF(OR(発注情報!AA228="",発注情報!AA228=0),"",発注情報!AA228))</f>
        <v/>
      </c>
      <c r="R13" s="151" t="str">
        <f>IF(ISERROR(発注情報!AB228)=TRUE,"",IF(OR(発注情報!AB228="",発注情報!AB228=0),"",発注情報!AB228))</f>
        <v/>
      </c>
      <c r="S13" s="152" t="str">
        <f>IF(ISERROR(発注情報!AC228)=TRUE,"",IF(OR(発注情報!AC228="",発注情報!AC228=0),"",発注情報!AC228))</f>
        <v/>
      </c>
      <c r="T13" s="151" t="str">
        <f>IF(ISERROR(発注情報!AD228)=TRUE,"",IF(OR(発注情報!AD228="",発注情報!AD228=0),"",発注情報!AD228))</f>
        <v/>
      </c>
      <c r="U13" s="152" t="str">
        <f>IF(ISERROR(発注情報!AE228)=TRUE,"",IF(OR(発注情報!AE228="",発注情報!AE228=0),"",発注情報!AE228))</f>
        <v/>
      </c>
      <c r="V13" s="151" t="str">
        <f>IF(ISERROR(発注情報!AF228)=TRUE,"",IF(OR(発注情報!AF228="",発注情報!AF228=0),"",発注情報!AF228))</f>
        <v/>
      </c>
      <c r="W13" s="152" t="str">
        <f>IF(ISERROR(発注情報!AG228)=TRUE,"",IF(OR(発注情報!AG228="",発注情報!AG228=0),"",発注情報!AG228))</f>
        <v/>
      </c>
      <c r="X13" s="151" t="str">
        <f>IF(ISERROR(発注情報!AH228)=TRUE,"",IF(OR(発注情報!AH228="",発注情報!AH228=0),"",発注情報!AH228))</f>
        <v/>
      </c>
      <c r="Y13" s="152" t="str">
        <f>IF(ISERROR(発注情報!AI228)=TRUE,"",IF(OR(発注情報!AI228="",発注情報!AI228=0),"",発注情報!AI228))</f>
        <v/>
      </c>
      <c r="Z13" s="151" t="str">
        <f>IF(ISERROR(発注情報!AJ228)=TRUE,"",IF(OR(発注情報!AJ228="",発注情報!AJ228=0),"",発注情報!AJ228))</f>
        <v/>
      </c>
      <c r="AA13" s="152" t="str">
        <f>IF(ISERROR(発注情報!AK228)=TRUE,"",IF(OR(発注情報!AK228="",発注情報!AK228=0),"",発注情報!AK228))</f>
        <v/>
      </c>
      <c r="AB13" s="151" t="str">
        <f>IF(ISERROR(発注情報!AL228)=TRUE,"",IF(OR(発注情報!AL228="",発注情報!AL228=0),"",発注情報!AL228))</f>
        <v/>
      </c>
      <c r="AC13" s="152" t="str">
        <f>IF(ISERROR(発注情報!AM228)=TRUE,"",IF(OR(発注情報!AM228="",発注情報!AM228=0),"",発注情報!AM228))</f>
        <v/>
      </c>
      <c r="AD13" s="151" t="str">
        <f>IF(ISERROR(発注情報!AN228)=TRUE,"",IF(OR(発注情報!AN228="",発注情報!AN228=0),"",発注情報!AN228))</f>
        <v/>
      </c>
      <c r="AE13" s="152" t="str">
        <f>IF(ISERROR(発注情報!AO228)=TRUE,"",IF(OR(発注情報!AO228="",発注情報!AO228=0),"",発注情報!AO228))</f>
        <v/>
      </c>
      <c r="AF13" s="151" t="str">
        <f>IF(ISERROR(発注情報!AP228)=TRUE,"",IF(OR(発注情報!AP228="",発注情報!AP228=0),"",発注情報!AP228))</f>
        <v/>
      </c>
      <c r="AG13" s="152" t="str">
        <f>IF(ISERROR(発注情報!AQ228)=TRUE,"",IF(OR(発注情報!AQ228="",発注情報!AQ228=0),"",発注情報!AQ228))</f>
        <v/>
      </c>
      <c r="AH13" s="149" t="str">
        <f>IF(ISERROR(発注情報!AR228)=TRUE,"",IF(OR(発注情報!AR228="",発注情報!AR228=0),"",発注情報!AR228))</f>
        <v/>
      </c>
      <c r="AI13" s="150" t="str">
        <f>IF(ISERROR(発注情報!AS228)=TRUE,"",IF(OR(発注情報!AS228="",発注情報!AS228=0),"",発注情報!AS228))</f>
        <v/>
      </c>
    </row>
    <row r="14" spans="1:57" ht="18.75" customHeight="1" x14ac:dyDescent="0.2">
      <c r="A14" s="153">
        <v>9</v>
      </c>
      <c r="B14" s="142" t="str">
        <f>IF(ISERROR(発注情報!L229)=TRUE,"",IF(OR(発注情報!L229="",発注情報!L229=0),"",IF(発注情報!K229=発注情報!$K$76,発注情報!L229&amp;" (SUP.)",IF(発注情報!K229=発注情報!$K$77,発注情報!L229&amp;" (EXH.)",発注情報!L229))))</f>
        <v/>
      </c>
      <c r="C14" s="143" t="str">
        <f>IF(ISERROR(発注情報!M229)=TRUE,"",IF(OR(発注情報!M229="",発注情報!M229=0),"",発注情報!M229))</f>
        <v/>
      </c>
      <c r="D14" s="143" t="str">
        <f>IF(C14="","",C14*発注情報!$D$2)</f>
        <v/>
      </c>
      <c r="E14" s="232" t="str">
        <f>IF(ISERROR(発注情報!O135)=TRUE,"",IF(OR(発注情報!O135="",発注情報!O135=0),"",発注情報!O135))</f>
        <v/>
      </c>
      <c r="F14" s="232" t="str">
        <f>IF(ISERROR(発注情報!P135)=TRUE,"",IF(OR(発注情報!P135="",発注情報!P135=0),"",発注情報!P135))</f>
        <v/>
      </c>
      <c r="G14" s="232" t="str">
        <f>IF(ISERROR(発注情報!Q135)=TRUE,"",IF(OR(発注情報!Q135="",発注情報!Q135=0),"",発注情報!Q135))</f>
        <v/>
      </c>
      <c r="H14" s="149" t="str">
        <f>IF(ISERROR(発注情報!R229)=TRUE,"",IF(OR(発注情報!R229="",発注情報!R229=0),"",発注情報!R229))</f>
        <v/>
      </c>
      <c r="I14" s="150" t="str">
        <f>IF(ISERROR(発注情報!S229)=TRUE,"",IF(OR(発注情報!S229="",発注情報!S229=0),"",発注情報!S229))</f>
        <v/>
      </c>
      <c r="J14" s="151" t="str">
        <f>IF(ISERROR(発注情報!T229)=TRUE,"",IF(OR(発注情報!T229="",発注情報!T229=0),"",発注情報!T229))</f>
        <v/>
      </c>
      <c r="K14" s="152" t="str">
        <f>IF(ISERROR(発注情報!U229)=TRUE,"",IF(OR(発注情報!U229="",発注情報!U229=0),"",発注情報!U229))</f>
        <v/>
      </c>
      <c r="L14" s="151" t="str">
        <f>IF(ISERROR(発注情報!V229)=TRUE,"",IF(OR(発注情報!V229="",発注情報!V229=0),"",発注情報!V229))</f>
        <v/>
      </c>
      <c r="M14" s="152" t="str">
        <f>IF(ISERROR(発注情報!W229)=TRUE,"",IF(OR(発注情報!W229="",発注情報!W229=0),"",発注情報!W229))</f>
        <v/>
      </c>
      <c r="N14" s="151" t="str">
        <f>IF(ISERROR(発注情報!X229)=TRUE,"",IF(OR(発注情報!X229="",発注情報!X229=0),"",発注情報!X229))</f>
        <v/>
      </c>
      <c r="O14" s="152" t="str">
        <f>IF(ISERROR(発注情報!Y229)=TRUE,"",IF(OR(発注情報!Y229="",発注情報!Y229=0),"",発注情報!Y229))</f>
        <v/>
      </c>
      <c r="P14" s="151" t="str">
        <f>IF(ISERROR(発注情報!Z229)=TRUE,"",IF(OR(発注情報!Z229="",発注情報!Z229=0),"",発注情報!Z229))</f>
        <v/>
      </c>
      <c r="Q14" s="152" t="str">
        <f>IF(ISERROR(発注情報!AA229)=TRUE,"",IF(OR(発注情報!AA229="",発注情報!AA229=0),"",発注情報!AA229))</f>
        <v/>
      </c>
      <c r="R14" s="151" t="str">
        <f>IF(ISERROR(発注情報!AB229)=TRUE,"",IF(OR(発注情報!AB229="",発注情報!AB229=0),"",発注情報!AB229))</f>
        <v/>
      </c>
      <c r="S14" s="152" t="str">
        <f>IF(ISERROR(発注情報!AC229)=TRUE,"",IF(OR(発注情報!AC229="",発注情報!AC229=0),"",発注情報!AC229))</f>
        <v/>
      </c>
      <c r="T14" s="151" t="str">
        <f>IF(ISERROR(発注情報!AD229)=TRUE,"",IF(OR(発注情報!AD229="",発注情報!AD229=0),"",発注情報!AD229))</f>
        <v/>
      </c>
      <c r="U14" s="152" t="str">
        <f>IF(ISERROR(発注情報!AE229)=TRUE,"",IF(OR(発注情報!AE229="",発注情報!AE229=0),"",発注情報!AE229))</f>
        <v/>
      </c>
      <c r="V14" s="151" t="str">
        <f>IF(ISERROR(発注情報!AF229)=TRUE,"",IF(OR(発注情報!AF229="",発注情報!AF229=0),"",発注情報!AF229))</f>
        <v/>
      </c>
      <c r="W14" s="152" t="str">
        <f>IF(ISERROR(発注情報!AG229)=TRUE,"",IF(OR(発注情報!AG229="",発注情報!AG229=0),"",発注情報!AG229))</f>
        <v/>
      </c>
      <c r="X14" s="151" t="str">
        <f>IF(ISERROR(発注情報!AH229)=TRUE,"",IF(OR(発注情報!AH229="",発注情報!AH229=0),"",発注情報!AH229))</f>
        <v/>
      </c>
      <c r="Y14" s="152" t="str">
        <f>IF(ISERROR(発注情報!AI229)=TRUE,"",IF(OR(発注情報!AI229="",発注情報!AI229=0),"",発注情報!AI229))</f>
        <v/>
      </c>
      <c r="Z14" s="151" t="str">
        <f>IF(ISERROR(発注情報!AJ229)=TRUE,"",IF(OR(発注情報!AJ229="",発注情報!AJ229=0),"",発注情報!AJ229))</f>
        <v/>
      </c>
      <c r="AA14" s="152" t="str">
        <f>IF(ISERROR(発注情報!AK229)=TRUE,"",IF(OR(発注情報!AK229="",発注情報!AK229=0),"",発注情報!AK229))</f>
        <v/>
      </c>
      <c r="AB14" s="151" t="str">
        <f>IF(ISERROR(発注情報!AL229)=TRUE,"",IF(OR(発注情報!AL229="",発注情報!AL229=0),"",発注情報!AL229))</f>
        <v/>
      </c>
      <c r="AC14" s="152" t="str">
        <f>IF(ISERROR(発注情報!AM229)=TRUE,"",IF(OR(発注情報!AM229="",発注情報!AM229=0),"",発注情報!AM229))</f>
        <v/>
      </c>
      <c r="AD14" s="151" t="str">
        <f>IF(ISERROR(発注情報!AN229)=TRUE,"",IF(OR(発注情報!AN229="",発注情報!AN229=0),"",発注情報!AN229))</f>
        <v/>
      </c>
      <c r="AE14" s="152" t="str">
        <f>IF(ISERROR(発注情報!AO229)=TRUE,"",IF(OR(発注情報!AO229="",発注情報!AO229=0),"",発注情報!AO229))</f>
        <v/>
      </c>
      <c r="AF14" s="151" t="str">
        <f>IF(ISERROR(発注情報!AP229)=TRUE,"",IF(OR(発注情報!AP229="",発注情報!AP229=0),"",発注情報!AP229))</f>
        <v/>
      </c>
      <c r="AG14" s="152" t="str">
        <f>IF(ISERROR(発注情報!AQ229)=TRUE,"",IF(OR(発注情報!AQ229="",発注情報!AQ229=0),"",発注情報!AQ229))</f>
        <v/>
      </c>
      <c r="AH14" s="149" t="str">
        <f>IF(ISERROR(発注情報!AR229)=TRUE,"",IF(OR(発注情報!AR229="",発注情報!AR229=0),"",発注情報!AR229))</f>
        <v/>
      </c>
      <c r="AI14" s="150" t="str">
        <f>IF(ISERROR(発注情報!AS229)=TRUE,"",IF(OR(発注情報!AS229="",発注情報!AS229=0),"",発注情報!AS229))</f>
        <v/>
      </c>
    </row>
    <row r="15" spans="1:57" ht="18.75" customHeight="1" x14ac:dyDescent="0.2">
      <c r="A15" s="136">
        <v>10</v>
      </c>
      <c r="B15" s="142" t="str">
        <f>IF(ISERROR(発注情報!L230)=TRUE,"",IF(OR(発注情報!L230="",発注情報!L230=0),"",IF(発注情報!K230=発注情報!$K$76,発注情報!L230&amp;" (SUP.)",IF(発注情報!K230=発注情報!$K$77,発注情報!L230&amp;" (EXH.)",発注情報!L230))))</f>
        <v/>
      </c>
      <c r="C15" s="143" t="str">
        <f>IF(ISERROR(発注情報!M230)=TRUE,"",IF(OR(発注情報!M230="",発注情報!M230=0),"",発注情報!M230))</f>
        <v/>
      </c>
      <c r="D15" s="143" t="str">
        <f>IF(C15="","",C15*発注情報!$D$2)</f>
        <v/>
      </c>
      <c r="E15" s="232" t="str">
        <f>IF(ISERROR(発注情報!O136)=TRUE,"",IF(OR(発注情報!O136="",発注情報!O136=0),"",発注情報!O136))</f>
        <v/>
      </c>
      <c r="F15" s="232" t="str">
        <f>IF(ISERROR(発注情報!P136)=TRUE,"",IF(OR(発注情報!P136="",発注情報!P136=0),"",発注情報!P136))</f>
        <v/>
      </c>
      <c r="G15" s="232" t="str">
        <f>IF(ISERROR(発注情報!Q136)=TRUE,"",IF(OR(発注情報!Q136="",発注情報!Q136=0),"",発注情報!Q136))</f>
        <v/>
      </c>
      <c r="H15" s="149" t="str">
        <f>IF(ISERROR(発注情報!R230)=TRUE,"",IF(OR(発注情報!R230="",発注情報!R230=0),"",発注情報!R230))</f>
        <v/>
      </c>
      <c r="I15" s="150" t="str">
        <f>IF(ISERROR(発注情報!S230)=TRUE,"",IF(OR(発注情報!S230="",発注情報!S230=0),"",発注情報!S230))</f>
        <v/>
      </c>
      <c r="J15" s="151" t="str">
        <f>IF(ISERROR(発注情報!T230)=TRUE,"",IF(OR(発注情報!T230="",発注情報!T230=0),"",発注情報!T230))</f>
        <v/>
      </c>
      <c r="K15" s="152" t="str">
        <f>IF(ISERROR(発注情報!U230)=TRUE,"",IF(OR(発注情報!U230="",発注情報!U230=0),"",発注情報!U230))</f>
        <v/>
      </c>
      <c r="L15" s="151" t="str">
        <f>IF(ISERROR(発注情報!V230)=TRUE,"",IF(OR(発注情報!V230="",発注情報!V230=0),"",発注情報!V230))</f>
        <v/>
      </c>
      <c r="M15" s="152" t="str">
        <f>IF(ISERROR(発注情報!W230)=TRUE,"",IF(OR(発注情報!W230="",発注情報!W230=0),"",発注情報!W230))</f>
        <v/>
      </c>
      <c r="N15" s="151" t="str">
        <f>IF(ISERROR(発注情報!X230)=TRUE,"",IF(OR(発注情報!X230="",発注情報!X230=0),"",発注情報!X230))</f>
        <v/>
      </c>
      <c r="O15" s="152" t="str">
        <f>IF(ISERROR(発注情報!Y230)=TRUE,"",IF(OR(発注情報!Y230="",発注情報!Y230=0),"",発注情報!Y230))</f>
        <v/>
      </c>
      <c r="P15" s="151" t="str">
        <f>IF(ISERROR(発注情報!Z230)=TRUE,"",IF(OR(発注情報!Z230="",発注情報!Z230=0),"",発注情報!Z230))</f>
        <v/>
      </c>
      <c r="Q15" s="152" t="str">
        <f>IF(ISERROR(発注情報!AA230)=TRUE,"",IF(OR(発注情報!AA230="",発注情報!AA230=0),"",発注情報!AA230))</f>
        <v/>
      </c>
      <c r="R15" s="151" t="str">
        <f>IF(ISERROR(発注情報!AB230)=TRUE,"",IF(OR(発注情報!AB230="",発注情報!AB230=0),"",発注情報!AB230))</f>
        <v/>
      </c>
      <c r="S15" s="152" t="str">
        <f>IF(ISERROR(発注情報!AC230)=TRUE,"",IF(OR(発注情報!AC230="",発注情報!AC230=0),"",発注情報!AC230))</f>
        <v/>
      </c>
      <c r="T15" s="151" t="str">
        <f>IF(ISERROR(発注情報!AD230)=TRUE,"",IF(OR(発注情報!AD230="",発注情報!AD230=0),"",発注情報!AD230))</f>
        <v/>
      </c>
      <c r="U15" s="152" t="str">
        <f>IF(ISERROR(発注情報!AE230)=TRUE,"",IF(OR(発注情報!AE230="",発注情報!AE230=0),"",発注情報!AE230))</f>
        <v/>
      </c>
      <c r="V15" s="151" t="str">
        <f>IF(ISERROR(発注情報!AF230)=TRUE,"",IF(OR(発注情報!AF230="",発注情報!AF230=0),"",発注情報!AF230))</f>
        <v/>
      </c>
      <c r="W15" s="152" t="str">
        <f>IF(ISERROR(発注情報!AG230)=TRUE,"",IF(OR(発注情報!AG230="",発注情報!AG230=0),"",発注情報!AG230))</f>
        <v/>
      </c>
      <c r="X15" s="151" t="str">
        <f>IF(ISERROR(発注情報!AH230)=TRUE,"",IF(OR(発注情報!AH230="",発注情報!AH230=0),"",発注情報!AH230))</f>
        <v/>
      </c>
      <c r="Y15" s="152" t="str">
        <f>IF(ISERROR(発注情報!AI230)=TRUE,"",IF(OR(発注情報!AI230="",発注情報!AI230=0),"",発注情報!AI230))</f>
        <v/>
      </c>
      <c r="Z15" s="151" t="str">
        <f>IF(ISERROR(発注情報!AJ230)=TRUE,"",IF(OR(発注情報!AJ230="",発注情報!AJ230=0),"",発注情報!AJ230))</f>
        <v/>
      </c>
      <c r="AA15" s="152" t="str">
        <f>IF(ISERROR(発注情報!AK230)=TRUE,"",IF(OR(発注情報!AK230="",発注情報!AK230=0),"",発注情報!AK230))</f>
        <v/>
      </c>
      <c r="AB15" s="151" t="str">
        <f>IF(ISERROR(発注情報!AL230)=TRUE,"",IF(OR(発注情報!AL230="",発注情報!AL230=0),"",発注情報!AL230))</f>
        <v/>
      </c>
      <c r="AC15" s="152" t="str">
        <f>IF(ISERROR(発注情報!AM230)=TRUE,"",IF(OR(発注情報!AM230="",発注情報!AM230=0),"",発注情報!AM230))</f>
        <v/>
      </c>
      <c r="AD15" s="151" t="str">
        <f>IF(ISERROR(発注情報!AN230)=TRUE,"",IF(OR(発注情報!AN230="",発注情報!AN230=0),"",発注情報!AN230))</f>
        <v/>
      </c>
      <c r="AE15" s="152" t="str">
        <f>IF(ISERROR(発注情報!AO230)=TRUE,"",IF(OR(発注情報!AO230="",発注情報!AO230=0),"",発注情報!AO230))</f>
        <v/>
      </c>
      <c r="AF15" s="151" t="str">
        <f>IF(ISERROR(発注情報!AP230)=TRUE,"",IF(OR(発注情報!AP230="",発注情報!AP230=0),"",発注情報!AP230))</f>
        <v/>
      </c>
      <c r="AG15" s="152" t="str">
        <f>IF(ISERROR(発注情報!AQ230)=TRUE,"",IF(OR(発注情報!AQ230="",発注情報!AQ230=0),"",発注情報!AQ230))</f>
        <v/>
      </c>
      <c r="AH15" s="149" t="str">
        <f>IF(ISERROR(発注情報!AR230)=TRUE,"",IF(OR(発注情報!AR230="",発注情報!AR230=0),"",発注情報!AR230))</f>
        <v/>
      </c>
      <c r="AI15" s="150" t="str">
        <f>IF(ISERROR(発注情報!AS230)=TRUE,"",IF(OR(発注情報!AS230="",発注情報!AS230=0),"",発注情報!AS230))</f>
        <v/>
      </c>
    </row>
    <row r="16" spans="1:57" ht="18.75" customHeight="1" x14ac:dyDescent="0.2">
      <c r="A16" s="153">
        <v>11</v>
      </c>
      <c r="B16" s="142" t="str">
        <f>IF(ISERROR(発注情報!L231)=TRUE,"",IF(OR(発注情報!L231="",発注情報!L231=0),"",IF(発注情報!K231=発注情報!$K$76,発注情報!L231&amp;" (SUP.)",IF(発注情報!K231=発注情報!$K$77,発注情報!L231&amp;" (EXH.)",発注情報!L231))))</f>
        <v/>
      </c>
      <c r="C16" s="143" t="str">
        <f>IF(ISERROR(発注情報!M231)=TRUE,"",IF(OR(発注情報!M231="",発注情報!M231=0),"",発注情報!M231))</f>
        <v/>
      </c>
      <c r="D16" s="143" t="str">
        <f>IF(C16="","",C16*発注情報!$D$2)</f>
        <v/>
      </c>
      <c r="E16" s="232" t="str">
        <f>IF(ISERROR(発注情報!O137)=TRUE,"",IF(OR(発注情報!O137="",発注情報!O137=0),"",発注情報!O137))</f>
        <v/>
      </c>
      <c r="F16" s="232" t="str">
        <f>IF(ISERROR(発注情報!P137)=TRUE,"",IF(OR(発注情報!P137="",発注情報!P137=0),"",発注情報!P137))</f>
        <v/>
      </c>
      <c r="G16" s="232" t="str">
        <f>IF(ISERROR(発注情報!Q137)=TRUE,"",IF(OR(発注情報!Q137="",発注情報!Q137=0),"",発注情報!Q137))</f>
        <v/>
      </c>
      <c r="H16" s="149" t="str">
        <f>IF(ISERROR(発注情報!R231)=TRUE,"",IF(OR(発注情報!R231="",発注情報!R231=0),"",発注情報!R231))</f>
        <v/>
      </c>
      <c r="I16" s="150" t="str">
        <f>IF(ISERROR(発注情報!S231)=TRUE,"",IF(OR(発注情報!S231="",発注情報!S231=0),"",発注情報!S231))</f>
        <v/>
      </c>
      <c r="J16" s="151" t="str">
        <f>IF(ISERROR(発注情報!T231)=TRUE,"",IF(OR(発注情報!T231="",発注情報!T231=0),"",発注情報!T231))</f>
        <v/>
      </c>
      <c r="K16" s="152" t="str">
        <f>IF(ISERROR(発注情報!U231)=TRUE,"",IF(OR(発注情報!U231="",発注情報!U231=0),"",発注情報!U231))</f>
        <v/>
      </c>
      <c r="L16" s="151" t="str">
        <f>IF(ISERROR(発注情報!V231)=TRUE,"",IF(OR(発注情報!V231="",発注情報!V231=0),"",発注情報!V231))</f>
        <v/>
      </c>
      <c r="M16" s="152" t="str">
        <f>IF(ISERROR(発注情報!W231)=TRUE,"",IF(OR(発注情報!W231="",発注情報!W231=0),"",発注情報!W231))</f>
        <v/>
      </c>
      <c r="N16" s="151" t="str">
        <f>IF(ISERROR(発注情報!X231)=TRUE,"",IF(OR(発注情報!X231="",発注情報!X231=0),"",発注情報!X231))</f>
        <v/>
      </c>
      <c r="O16" s="152" t="str">
        <f>IF(ISERROR(発注情報!Y231)=TRUE,"",IF(OR(発注情報!Y231="",発注情報!Y231=0),"",発注情報!Y231))</f>
        <v/>
      </c>
      <c r="P16" s="151" t="str">
        <f>IF(ISERROR(発注情報!Z231)=TRUE,"",IF(OR(発注情報!Z231="",発注情報!Z231=0),"",発注情報!Z231))</f>
        <v/>
      </c>
      <c r="Q16" s="152" t="str">
        <f>IF(ISERROR(発注情報!AA231)=TRUE,"",IF(OR(発注情報!AA231="",発注情報!AA231=0),"",発注情報!AA231))</f>
        <v/>
      </c>
      <c r="R16" s="151" t="str">
        <f>IF(ISERROR(発注情報!AB231)=TRUE,"",IF(OR(発注情報!AB231="",発注情報!AB231=0),"",発注情報!AB231))</f>
        <v/>
      </c>
      <c r="S16" s="152" t="str">
        <f>IF(ISERROR(発注情報!AC231)=TRUE,"",IF(OR(発注情報!AC231="",発注情報!AC231=0),"",発注情報!AC231))</f>
        <v/>
      </c>
      <c r="T16" s="151" t="str">
        <f>IF(ISERROR(発注情報!AD231)=TRUE,"",IF(OR(発注情報!AD231="",発注情報!AD231=0),"",発注情報!AD231))</f>
        <v/>
      </c>
      <c r="U16" s="152" t="str">
        <f>IF(ISERROR(発注情報!AE231)=TRUE,"",IF(OR(発注情報!AE231="",発注情報!AE231=0),"",発注情報!AE231))</f>
        <v/>
      </c>
      <c r="V16" s="151" t="str">
        <f>IF(ISERROR(発注情報!AF231)=TRUE,"",IF(OR(発注情報!AF231="",発注情報!AF231=0),"",発注情報!AF231))</f>
        <v/>
      </c>
      <c r="W16" s="152" t="str">
        <f>IF(ISERROR(発注情報!AG231)=TRUE,"",IF(OR(発注情報!AG231="",発注情報!AG231=0),"",発注情報!AG231))</f>
        <v/>
      </c>
      <c r="X16" s="151" t="str">
        <f>IF(ISERROR(発注情報!AH231)=TRUE,"",IF(OR(発注情報!AH231="",発注情報!AH231=0),"",発注情報!AH231))</f>
        <v/>
      </c>
      <c r="Y16" s="152" t="str">
        <f>IF(ISERROR(発注情報!AI231)=TRUE,"",IF(OR(発注情報!AI231="",発注情報!AI231=0),"",発注情報!AI231))</f>
        <v/>
      </c>
      <c r="Z16" s="151" t="str">
        <f>IF(ISERROR(発注情報!AJ231)=TRUE,"",IF(OR(発注情報!AJ231="",発注情報!AJ231=0),"",発注情報!AJ231))</f>
        <v/>
      </c>
      <c r="AA16" s="152" t="str">
        <f>IF(ISERROR(発注情報!AK231)=TRUE,"",IF(OR(発注情報!AK231="",発注情報!AK231=0),"",発注情報!AK231))</f>
        <v/>
      </c>
      <c r="AB16" s="151" t="str">
        <f>IF(ISERROR(発注情報!AL231)=TRUE,"",IF(OR(発注情報!AL231="",発注情報!AL231=0),"",発注情報!AL231))</f>
        <v/>
      </c>
      <c r="AC16" s="152" t="str">
        <f>IF(ISERROR(発注情報!AM231)=TRUE,"",IF(OR(発注情報!AM231="",発注情報!AM231=0),"",発注情報!AM231))</f>
        <v/>
      </c>
      <c r="AD16" s="151" t="str">
        <f>IF(ISERROR(発注情報!AN231)=TRUE,"",IF(OR(発注情報!AN231="",発注情報!AN231=0),"",発注情報!AN231))</f>
        <v/>
      </c>
      <c r="AE16" s="152" t="str">
        <f>IF(ISERROR(発注情報!AO231)=TRUE,"",IF(OR(発注情報!AO231="",発注情報!AO231=0),"",発注情報!AO231))</f>
        <v/>
      </c>
      <c r="AF16" s="151" t="str">
        <f>IF(ISERROR(発注情報!AP231)=TRUE,"",IF(OR(発注情報!AP231="",発注情報!AP231=0),"",発注情報!AP231))</f>
        <v/>
      </c>
      <c r="AG16" s="152" t="str">
        <f>IF(ISERROR(発注情報!AQ231)=TRUE,"",IF(OR(発注情報!AQ231="",発注情報!AQ231=0),"",発注情報!AQ231))</f>
        <v/>
      </c>
      <c r="AH16" s="149" t="str">
        <f>IF(ISERROR(発注情報!AR231)=TRUE,"",IF(OR(発注情報!AR231="",発注情報!AR231=0),"",発注情報!AR231))</f>
        <v/>
      </c>
      <c r="AI16" s="150" t="str">
        <f>IF(ISERROR(発注情報!AS231)=TRUE,"",IF(OR(発注情報!AS231="",発注情報!AS231=0),"",発注情報!AS231))</f>
        <v/>
      </c>
    </row>
    <row r="17" spans="1:35" ht="18.75" customHeight="1" x14ac:dyDescent="0.2">
      <c r="A17" s="136">
        <v>12</v>
      </c>
      <c r="B17" s="142" t="str">
        <f>IF(ISERROR(発注情報!L232)=TRUE,"",IF(OR(発注情報!L232="",発注情報!L232=0),"",IF(発注情報!K232=発注情報!$K$76,発注情報!L232&amp;" (SUP.)",IF(発注情報!K232=発注情報!$K$77,発注情報!L232&amp;" (EXH.)",発注情報!L232))))</f>
        <v/>
      </c>
      <c r="C17" s="143" t="str">
        <f>IF(ISERROR(発注情報!M232)=TRUE,"",IF(OR(発注情報!M232="",発注情報!M232=0),"",発注情報!M232))</f>
        <v/>
      </c>
      <c r="D17" s="143" t="str">
        <f>IF(C17="","",C17*発注情報!$D$2)</f>
        <v/>
      </c>
      <c r="E17" s="232" t="str">
        <f>IF(ISERROR(発注情報!O138)=TRUE,"",IF(OR(発注情報!O138="",発注情報!O138=0),"",発注情報!O138))</f>
        <v/>
      </c>
      <c r="F17" s="232" t="str">
        <f>IF(ISERROR(発注情報!P138)=TRUE,"",IF(OR(発注情報!P138="",発注情報!P138=0),"",発注情報!P138))</f>
        <v/>
      </c>
      <c r="G17" s="232" t="str">
        <f>IF(ISERROR(発注情報!Q138)=TRUE,"",IF(OR(発注情報!Q138="",発注情報!Q138=0),"",発注情報!Q138))</f>
        <v/>
      </c>
      <c r="H17" s="149" t="str">
        <f>IF(ISERROR(発注情報!R232)=TRUE,"",IF(OR(発注情報!R232="",発注情報!R232=0),"",発注情報!R232))</f>
        <v/>
      </c>
      <c r="I17" s="150" t="str">
        <f>IF(ISERROR(発注情報!S232)=TRUE,"",IF(OR(発注情報!S232="",発注情報!S232=0),"",発注情報!S232))</f>
        <v/>
      </c>
      <c r="J17" s="151" t="str">
        <f>IF(ISERROR(発注情報!T232)=TRUE,"",IF(OR(発注情報!T232="",発注情報!T232=0),"",発注情報!T232))</f>
        <v/>
      </c>
      <c r="K17" s="152" t="str">
        <f>IF(ISERROR(発注情報!U232)=TRUE,"",IF(OR(発注情報!U232="",発注情報!U232=0),"",発注情報!U232))</f>
        <v/>
      </c>
      <c r="L17" s="151" t="str">
        <f>IF(ISERROR(発注情報!V232)=TRUE,"",IF(OR(発注情報!V232="",発注情報!V232=0),"",発注情報!V232))</f>
        <v/>
      </c>
      <c r="M17" s="152" t="str">
        <f>IF(ISERROR(発注情報!W232)=TRUE,"",IF(OR(発注情報!W232="",発注情報!W232=0),"",発注情報!W232))</f>
        <v/>
      </c>
      <c r="N17" s="151" t="str">
        <f>IF(ISERROR(発注情報!X232)=TRUE,"",IF(OR(発注情報!X232="",発注情報!X232=0),"",発注情報!X232))</f>
        <v/>
      </c>
      <c r="O17" s="152" t="str">
        <f>IF(ISERROR(発注情報!Y232)=TRUE,"",IF(OR(発注情報!Y232="",発注情報!Y232=0),"",発注情報!Y232))</f>
        <v/>
      </c>
      <c r="P17" s="151" t="str">
        <f>IF(ISERROR(発注情報!Z232)=TRUE,"",IF(OR(発注情報!Z232="",発注情報!Z232=0),"",発注情報!Z232))</f>
        <v/>
      </c>
      <c r="Q17" s="152" t="str">
        <f>IF(ISERROR(発注情報!AA232)=TRUE,"",IF(OR(発注情報!AA232="",発注情報!AA232=0),"",発注情報!AA232))</f>
        <v/>
      </c>
      <c r="R17" s="151" t="str">
        <f>IF(ISERROR(発注情報!AB232)=TRUE,"",IF(OR(発注情報!AB232="",発注情報!AB232=0),"",発注情報!AB232))</f>
        <v/>
      </c>
      <c r="S17" s="152" t="str">
        <f>IF(ISERROR(発注情報!AC232)=TRUE,"",IF(OR(発注情報!AC232="",発注情報!AC232=0),"",発注情報!AC232))</f>
        <v/>
      </c>
      <c r="T17" s="151" t="str">
        <f>IF(ISERROR(発注情報!AD232)=TRUE,"",IF(OR(発注情報!AD232="",発注情報!AD232=0),"",発注情報!AD232))</f>
        <v/>
      </c>
      <c r="U17" s="152" t="str">
        <f>IF(ISERROR(発注情報!AE232)=TRUE,"",IF(OR(発注情報!AE232="",発注情報!AE232=0),"",発注情報!AE232))</f>
        <v/>
      </c>
      <c r="V17" s="151" t="str">
        <f>IF(ISERROR(発注情報!AF232)=TRUE,"",IF(OR(発注情報!AF232="",発注情報!AF232=0),"",発注情報!AF232))</f>
        <v/>
      </c>
      <c r="W17" s="152" t="str">
        <f>IF(ISERROR(発注情報!AG232)=TRUE,"",IF(OR(発注情報!AG232="",発注情報!AG232=0),"",発注情報!AG232))</f>
        <v/>
      </c>
      <c r="X17" s="151" t="str">
        <f>IF(ISERROR(発注情報!AH232)=TRUE,"",IF(OR(発注情報!AH232="",発注情報!AH232=0),"",発注情報!AH232))</f>
        <v/>
      </c>
      <c r="Y17" s="152" t="str">
        <f>IF(ISERROR(発注情報!AI232)=TRUE,"",IF(OR(発注情報!AI232="",発注情報!AI232=0),"",発注情報!AI232))</f>
        <v/>
      </c>
      <c r="Z17" s="151" t="str">
        <f>IF(ISERROR(発注情報!AJ232)=TRUE,"",IF(OR(発注情報!AJ232="",発注情報!AJ232=0),"",発注情報!AJ232))</f>
        <v/>
      </c>
      <c r="AA17" s="152" t="str">
        <f>IF(ISERROR(発注情報!AK232)=TRUE,"",IF(OR(発注情報!AK232="",発注情報!AK232=0),"",発注情報!AK232))</f>
        <v/>
      </c>
      <c r="AB17" s="151" t="str">
        <f>IF(ISERROR(発注情報!AL232)=TRUE,"",IF(OR(発注情報!AL232="",発注情報!AL232=0),"",発注情報!AL232))</f>
        <v/>
      </c>
      <c r="AC17" s="152" t="str">
        <f>IF(ISERROR(発注情報!AM232)=TRUE,"",IF(OR(発注情報!AM232="",発注情報!AM232=0),"",発注情報!AM232))</f>
        <v/>
      </c>
      <c r="AD17" s="151" t="str">
        <f>IF(ISERROR(発注情報!AN232)=TRUE,"",IF(OR(発注情報!AN232="",発注情報!AN232=0),"",発注情報!AN232))</f>
        <v/>
      </c>
      <c r="AE17" s="152" t="str">
        <f>IF(ISERROR(発注情報!AO232)=TRUE,"",IF(OR(発注情報!AO232="",発注情報!AO232=0),"",発注情報!AO232))</f>
        <v/>
      </c>
      <c r="AF17" s="151" t="str">
        <f>IF(ISERROR(発注情報!AP232)=TRUE,"",IF(OR(発注情報!AP232="",発注情報!AP232=0),"",発注情報!AP232))</f>
        <v/>
      </c>
      <c r="AG17" s="152" t="str">
        <f>IF(ISERROR(発注情報!AQ232)=TRUE,"",IF(OR(発注情報!AQ232="",発注情報!AQ232=0),"",発注情報!AQ232))</f>
        <v/>
      </c>
      <c r="AH17" s="149" t="str">
        <f>IF(ISERROR(発注情報!AR232)=TRUE,"",IF(OR(発注情報!AR232="",発注情報!AR232=0),"",発注情報!AR232))</f>
        <v/>
      </c>
      <c r="AI17" s="150" t="str">
        <f>IF(ISERROR(発注情報!AS232)=TRUE,"",IF(OR(発注情報!AS232="",発注情報!AS232=0),"",発注情報!AS232))</f>
        <v/>
      </c>
    </row>
    <row r="18" spans="1:35" ht="18.75" customHeight="1" x14ac:dyDescent="0.2">
      <c r="A18" s="153">
        <v>13</v>
      </c>
      <c r="B18" s="142" t="str">
        <f>IF(ISERROR(発注情報!L233)=TRUE,"",IF(OR(発注情報!L233="",発注情報!L233=0),"",IF(発注情報!K233=発注情報!$K$76,発注情報!L233&amp;" (SUP.)",IF(発注情報!K233=発注情報!$K$77,発注情報!L233&amp;" (EXH.)",発注情報!L233))))</f>
        <v/>
      </c>
      <c r="C18" s="143" t="str">
        <f>IF(ISERROR(発注情報!M233)=TRUE,"",IF(OR(発注情報!M233="",発注情報!M233=0),"",発注情報!M233))</f>
        <v/>
      </c>
      <c r="D18" s="143" t="str">
        <f>IF(C18="","",C18*発注情報!$D$2)</f>
        <v/>
      </c>
      <c r="E18" s="232" t="str">
        <f>IF(ISERROR(発注情報!O139)=TRUE,"",IF(OR(発注情報!O139="",発注情報!O139=0),"",発注情報!O139))</f>
        <v/>
      </c>
      <c r="F18" s="232" t="str">
        <f>IF(ISERROR(発注情報!P139)=TRUE,"",IF(OR(発注情報!P139="",発注情報!P139=0),"",発注情報!P139))</f>
        <v/>
      </c>
      <c r="G18" s="232" t="str">
        <f>IF(ISERROR(発注情報!Q139)=TRUE,"",IF(OR(発注情報!Q139="",発注情報!Q139=0),"",発注情報!Q139))</f>
        <v/>
      </c>
      <c r="H18" s="149" t="str">
        <f>IF(ISERROR(発注情報!R233)=TRUE,"",IF(OR(発注情報!R233="",発注情報!R233=0),"",発注情報!R233))</f>
        <v/>
      </c>
      <c r="I18" s="150" t="str">
        <f>IF(ISERROR(発注情報!S233)=TRUE,"",IF(OR(発注情報!S233="",発注情報!S233=0),"",発注情報!S233))</f>
        <v/>
      </c>
      <c r="J18" s="151" t="str">
        <f>IF(ISERROR(発注情報!T233)=TRUE,"",IF(OR(発注情報!T233="",発注情報!T233=0),"",発注情報!T233))</f>
        <v/>
      </c>
      <c r="K18" s="152" t="str">
        <f>IF(ISERROR(発注情報!U233)=TRUE,"",IF(OR(発注情報!U233="",発注情報!U233=0),"",発注情報!U233))</f>
        <v/>
      </c>
      <c r="L18" s="151" t="str">
        <f>IF(ISERROR(発注情報!V233)=TRUE,"",IF(OR(発注情報!V233="",発注情報!V233=0),"",発注情報!V233))</f>
        <v/>
      </c>
      <c r="M18" s="152" t="str">
        <f>IF(ISERROR(発注情報!W233)=TRUE,"",IF(OR(発注情報!W233="",発注情報!W233=0),"",発注情報!W233))</f>
        <v/>
      </c>
      <c r="N18" s="151" t="str">
        <f>IF(ISERROR(発注情報!X233)=TRUE,"",IF(OR(発注情報!X233="",発注情報!X233=0),"",発注情報!X233))</f>
        <v/>
      </c>
      <c r="O18" s="152" t="str">
        <f>IF(ISERROR(発注情報!Y233)=TRUE,"",IF(OR(発注情報!Y233="",発注情報!Y233=0),"",発注情報!Y233))</f>
        <v/>
      </c>
      <c r="P18" s="151" t="str">
        <f>IF(ISERROR(発注情報!Z233)=TRUE,"",IF(OR(発注情報!Z233="",発注情報!Z233=0),"",発注情報!Z233))</f>
        <v/>
      </c>
      <c r="Q18" s="152" t="str">
        <f>IF(ISERROR(発注情報!AA233)=TRUE,"",IF(OR(発注情報!AA233="",発注情報!AA233=0),"",発注情報!AA233))</f>
        <v/>
      </c>
      <c r="R18" s="151" t="str">
        <f>IF(ISERROR(発注情報!AB233)=TRUE,"",IF(OR(発注情報!AB233="",発注情報!AB233=0),"",発注情報!AB233))</f>
        <v/>
      </c>
      <c r="S18" s="152" t="str">
        <f>IF(ISERROR(発注情報!AC233)=TRUE,"",IF(OR(発注情報!AC233="",発注情報!AC233=0),"",発注情報!AC233))</f>
        <v/>
      </c>
      <c r="T18" s="151" t="str">
        <f>IF(ISERROR(発注情報!AD233)=TRUE,"",IF(OR(発注情報!AD233="",発注情報!AD233=0),"",発注情報!AD233))</f>
        <v/>
      </c>
      <c r="U18" s="152" t="str">
        <f>IF(ISERROR(発注情報!AE233)=TRUE,"",IF(OR(発注情報!AE233="",発注情報!AE233=0),"",発注情報!AE233))</f>
        <v/>
      </c>
      <c r="V18" s="151" t="str">
        <f>IF(ISERROR(発注情報!AF233)=TRUE,"",IF(OR(発注情報!AF233="",発注情報!AF233=0),"",発注情報!AF233))</f>
        <v/>
      </c>
      <c r="W18" s="152" t="str">
        <f>IF(ISERROR(発注情報!AG233)=TRUE,"",IF(OR(発注情報!AG233="",発注情報!AG233=0),"",発注情報!AG233))</f>
        <v/>
      </c>
      <c r="X18" s="151" t="str">
        <f>IF(ISERROR(発注情報!AH233)=TRUE,"",IF(OR(発注情報!AH233="",発注情報!AH233=0),"",発注情報!AH233))</f>
        <v/>
      </c>
      <c r="Y18" s="152" t="str">
        <f>IF(ISERROR(発注情報!AI233)=TRUE,"",IF(OR(発注情報!AI233="",発注情報!AI233=0),"",発注情報!AI233))</f>
        <v/>
      </c>
      <c r="Z18" s="151" t="str">
        <f>IF(ISERROR(発注情報!AJ233)=TRUE,"",IF(OR(発注情報!AJ233="",発注情報!AJ233=0),"",発注情報!AJ233))</f>
        <v/>
      </c>
      <c r="AA18" s="152" t="str">
        <f>IF(ISERROR(発注情報!AK233)=TRUE,"",IF(OR(発注情報!AK233="",発注情報!AK233=0),"",発注情報!AK233))</f>
        <v/>
      </c>
      <c r="AB18" s="151" t="str">
        <f>IF(ISERROR(発注情報!AL233)=TRUE,"",IF(OR(発注情報!AL233="",発注情報!AL233=0),"",発注情報!AL233))</f>
        <v/>
      </c>
      <c r="AC18" s="152" t="str">
        <f>IF(ISERROR(発注情報!AM233)=TRUE,"",IF(OR(発注情報!AM233="",発注情報!AM233=0),"",発注情報!AM233))</f>
        <v/>
      </c>
      <c r="AD18" s="151" t="str">
        <f>IF(ISERROR(発注情報!AN233)=TRUE,"",IF(OR(発注情報!AN233="",発注情報!AN233=0),"",発注情報!AN233))</f>
        <v/>
      </c>
      <c r="AE18" s="152" t="str">
        <f>IF(ISERROR(発注情報!AO233)=TRUE,"",IF(OR(発注情報!AO233="",発注情報!AO233=0),"",発注情報!AO233))</f>
        <v/>
      </c>
      <c r="AF18" s="151" t="str">
        <f>IF(ISERROR(発注情報!AP233)=TRUE,"",IF(OR(発注情報!AP233="",発注情報!AP233=0),"",発注情報!AP233))</f>
        <v/>
      </c>
      <c r="AG18" s="152" t="str">
        <f>IF(ISERROR(発注情報!AQ233)=TRUE,"",IF(OR(発注情報!AQ233="",発注情報!AQ233=0),"",発注情報!AQ233))</f>
        <v/>
      </c>
      <c r="AH18" s="149" t="str">
        <f>IF(ISERROR(発注情報!AR233)=TRUE,"",IF(OR(発注情報!AR233="",発注情報!AR233=0),"",発注情報!AR233))</f>
        <v/>
      </c>
      <c r="AI18" s="150" t="str">
        <f>IF(ISERROR(発注情報!AS233)=TRUE,"",IF(OR(発注情報!AS233="",発注情報!AS233=0),"",発注情報!AS233))</f>
        <v/>
      </c>
    </row>
    <row r="19" spans="1:35" ht="18.75" customHeight="1" x14ac:dyDescent="0.2">
      <c r="A19" s="136">
        <v>14</v>
      </c>
      <c r="B19" s="142" t="str">
        <f>IF(ISERROR(発注情報!L234)=TRUE,"",IF(OR(発注情報!L234="",発注情報!L234=0),"",IF(発注情報!K234=発注情報!$K$76,発注情報!L234&amp;" (SUP.)",IF(発注情報!K234=発注情報!$K$77,発注情報!L234&amp;" (EXH.)",発注情報!L234))))</f>
        <v/>
      </c>
      <c r="C19" s="143" t="str">
        <f>IF(ISERROR(発注情報!M234)=TRUE,"",IF(OR(発注情報!M234="",発注情報!M234=0),"",発注情報!M234))</f>
        <v/>
      </c>
      <c r="D19" s="143" t="str">
        <f>IF(C19="","",C19*発注情報!$D$2)</f>
        <v/>
      </c>
      <c r="E19" s="232" t="str">
        <f>IF(ISERROR(発注情報!O140)=TRUE,"",IF(OR(発注情報!O140="",発注情報!O140=0),"",発注情報!O140))</f>
        <v/>
      </c>
      <c r="F19" s="232" t="str">
        <f>IF(ISERROR(発注情報!P140)=TRUE,"",IF(OR(発注情報!P140="",発注情報!P140=0),"",発注情報!P140))</f>
        <v/>
      </c>
      <c r="G19" s="232" t="str">
        <f>IF(ISERROR(発注情報!Q140)=TRUE,"",IF(OR(発注情報!Q140="",発注情報!Q140=0),"",発注情報!Q140))</f>
        <v/>
      </c>
      <c r="H19" s="149" t="str">
        <f>IF(ISERROR(発注情報!R234)=TRUE,"",IF(OR(発注情報!R234="",発注情報!R234=0),"",発注情報!R234))</f>
        <v/>
      </c>
      <c r="I19" s="150" t="str">
        <f>IF(ISERROR(発注情報!S234)=TRUE,"",IF(OR(発注情報!S234="",発注情報!S234=0),"",発注情報!S234))</f>
        <v/>
      </c>
      <c r="J19" s="151" t="str">
        <f>IF(ISERROR(発注情報!T234)=TRUE,"",IF(OR(発注情報!T234="",発注情報!T234=0),"",発注情報!T234))</f>
        <v/>
      </c>
      <c r="K19" s="152" t="str">
        <f>IF(ISERROR(発注情報!U234)=TRUE,"",IF(OR(発注情報!U234="",発注情報!U234=0),"",発注情報!U234))</f>
        <v/>
      </c>
      <c r="L19" s="151" t="str">
        <f>IF(ISERROR(発注情報!V234)=TRUE,"",IF(OR(発注情報!V234="",発注情報!V234=0),"",発注情報!V234))</f>
        <v/>
      </c>
      <c r="M19" s="152" t="str">
        <f>IF(ISERROR(発注情報!W234)=TRUE,"",IF(OR(発注情報!W234="",発注情報!W234=0),"",発注情報!W234))</f>
        <v/>
      </c>
      <c r="N19" s="151" t="str">
        <f>IF(ISERROR(発注情報!X234)=TRUE,"",IF(OR(発注情報!X234="",発注情報!X234=0),"",発注情報!X234))</f>
        <v/>
      </c>
      <c r="O19" s="152" t="str">
        <f>IF(ISERROR(発注情報!Y234)=TRUE,"",IF(OR(発注情報!Y234="",発注情報!Y234=0),"",発注情報!Y234))</f>
        <v/>
      </c>
      <c r="P19" s="151" t="str">
        <f>IF(ISERROR(発注情報!Z234)=TRUE,"",IF(OR(発注情報!Z234="",発注情報!Z234=0),"",発注情報!Z234))</f>
        <v/>
      </c>
      <c r="Q19" s="152" t="str">
        <f>IF(ISERROR(発注情報!AA234)=TRUE,"",IF(OR(発注情報!AA234="",発注情報!AA234=0),"",発注情報!AA234))</f>
        <v/>
      </c>
      <c r="R19" s="151" t="str">
        <f>IF(ISERROR(発注情報!AB234)=TRUE,"",IF(OR(発注情報!AB234="",発注情報!AB234=0),"",発注情報!AB234))</f>
        <v/>
      </c>
      <c r="S19" s="152" t="str">
        <f>IF(ISERROR(発注情報!AC234)=TRUE,"",IF(OR(発注情報!AC234="",発注情報!AC234=0),"",発注情報!AC234))</f>
        <v/>
      </c>
      <c r="T19" s="151" t="str">
        <f>IF(ISERROR(発注情報!AD234)=TRUE,"",IF(OR(発注情報!AD234="",発注情報!AD234=0),"",発注情報!AD234))</f>
        <v/>
      </c>
      <c r="U19" s="152" t="str">
        <f>IF(ISERROR(発注情報!AE234)=TRUE,"",IF(OR(発注情報!AE234="",発注情報!AE234=0),"",発注情報!AE234))</f>
        <v/>
      </c>
      <c r="V19" s="151" t="str">
        <f>IF(ISERROR(発注情報!AF234)=TRUE,"",IF(OR(発注情報!AF234="",発注情報!AF234=0),"",発注情報!AF234))</f>
        <v/>
      </c>
      <c r="W19" s="152" t="str">
        <f>IF(ISERROR(発注情報!AG234)=TRUE,"",IF(OR(発注情報!AG234="",発注情報!AG234=0),"",発注情報!AG234))</f>
        <v/>
      </c>
      <c r="X19" s="151" t="str">
        <f>IF(ISERROR(発注情報!AH234)=TRUE,"",IF(OR(発注情報!AH234="",発注情報!AH234=0),"",発注情報!AH234))</f>
        <v/>
      </c>
      <c r="Y19" s="152" t="str">
        <f>IF(ISERROR(発注情報!AI234)=TRUE,"",IF(OR(発注情報!AI234="",発注情報!AI234=0),"",発注情報!AI234))</f>
        <v/>
      </c>
      <c r="Z19" s="151" t="str">
        <f>IF(ISERROR(発注情報!AJ234)=TRUE,"",IF(OR(発注情報!AJ234="",発注情報!AJ234=0),"",発注情報!AJ234))</f>
        <v/>
      </c>
      <c r="AA19" s="152" t="str">
        <f>IF(ISERROR(発注情報!AK234)=TRUE,"",IF(OR(発注情報!AK234="",発注情報!AK234=0),"",発注情報!AK234))</f>
        <v/>
      </c>
      <c r="AB19" s="151" t="str">
        <f>IF(ISERROR(発注情報!AL234)=TRUE,"",IF(OR(発注情報!AL234="",発注情報!AL234=0),"",発注情報!AL234))</f>
        <v/>
      </c>
      <c r="AC19" s="152" t="str">
        <f>IF(ISERROR(発注情報!AM234)=TRUE,"",IF(OR(発注情報!AM234="",発注情報!AM234=0),"",発注情報!AM234))</f>
        <v/>
      </c>
      <c r="AD19" s="151" t="str">
        <f>IF(ISERROR(発注情報!AN234)=TRUE,"",IF(OR(発注情報!AN234="",発注情報!AN234=0),"",発注情報!AN234))</f>
        <v/>
      </c>
      <c r="AE19" s="152" t="str">
        <f>IF(ISERROR(発注情報!AO234)=TRUE,"",IF(OR(発注情報!AO234="",発注情報!AO234=0),"",発注情報!AO234))</f>
        <v/>
      </c>
      <c r="AF19" s="151" t="str">
        <f>IF(ISERROR(発注情報!AP234)=TRUE,"",IF(OR(発注情報!AP234="",発注情報!AP234=0),"",発注情報!AP234))</f>
        <v/>
      </c>
      <c r="AG19" s="152" t="str">
        <f>IF(ISERROR(発注情報!AQ234)=TRUE,"",IF(OR(発注情報!AQ234="",発注情報!AQ234=0),"",発注情報!AQ234))</f>
        <v/>
      </c>
      <c r="AH19" s="149" t="str">
        <f>IF(ISERROR(発注情報!AR234)=TRUE,"",IF(OR(発注情報!AR234="",発注情報!AR234=0),"",発注情報!AR234))</f>
        <v/>
      </c>
      <c r="AI19" s="150" t="str">
        <f>IF(ISERROR(発注情報!AS234)=TRUE,"",IF(OR(発注情報!AS234="",発注情報!AS234=0),"",発注情報!AS234))</f>
        <v/>
      </c>
    </row>
    <row r="20" spans="1:35" ht="18.75" customHeight="1" x14ac:dyDescent="0.2">
      <c r="A20" s="153">
        <v>15</v>
      </c>
      <c r="B20" s="142" t="str">
        <f>IF(ISERROR(発注情報!L235)=TRUE,"",IF(OR(発注情報!L235="",発注情報!L235=0),"",IF(発注情報!K235=発注情報!$K$76,発注情報!L235&amp;" (SUP.)",IF(発注情報!K235=発注情報!$K$77,発注情報!L235&amp;" (EXH.)",発注情報!L235))))</f>
        <v/>
      </c>
      <c r="C20" s="143" t="str">
        <f>IF(ISERROR(発注情報!M235)=TRUE,"",IF(OR(発注情報!M235="",発注情報!M235=0),"",発注情報!M235))</f>
        <v/>
      </c>
      <c r="D20" s="143" t="str">
        <f>IF(C20="","",C20*発注情報!$D$2)</f>
        <v/>
      </c>
      <c r="E20" s="232" t="str">
        <f>IF(ISERROR(発注情報!O141)=TRUE,"",IF(OR(発注情報!O141="",発注情報!O141=0),"",発注情報!O141))</f>
        <v/>
      </c>
      <c r="F20" s="232" t="str">
        <f>IF(ISERROR(発注情報!P141)=TRUE,"",IF(OR(発注情報!P141="",発注情報!P141=0),"",発注情報!P141))</f>
        <v/>
      </c>
      <c r="G20" s="232" t="str">
        <f>IF(ISERROR(発注情報!Q141)=TRUE,"",IF(OR(発注情報!Q141="",発注情報!Q141=0),"",発注情報!Q141))</f>
        <v/>
      </c>
      <c r="H20" s="149" t="str">
        <f>IF(ISERROR(発注情報!R235)=TRUE,"",IF(OR(発注情報!R235="",発注情報!R235=0),"",発注情報!R235))</f>
        <v/>
      </c>
      <c r="I20" s="150" t="str">
        <f>IF(ISERROR(発注情報!S235)=TRUE,"",IF(OR(発注情報!S235="",発注情報!S235=0),"",発注情報!S235))</f>
        <v/>
      </c>
      <c r="J20" s="151" t="str">
        <f>IF(ISERROR(発注情報!T235)=TRUE,"",IF(OR(発注情報!T235="",発注情報!T235=0),"",発注情報!T235))</f>
        <v/>
      </c>
      <c r="K20" s="152" t="str">
        <f>IF(ISERROR(発注情報!U235)=TRUE,"",IF(OR(発注情報!U235="",発注情報!U235=0),"",発注情報!U235))</f>
        <v/>
      </c>
      <c r="L20" s="151" t="str">
        <f>IF(ISERROR(発注情報!V235)=TRUE,"",IF(OR(発注情報!V235="",発注情報!V235=0),"",発注情報!V235))</f>
        <v/>
      </c>
      <c r="M20" s="152" t="str">
        <f>IF(ISERROR(発注情報!W235)=TRUE,"",IF(OR(発注情報!W235="",発注情報!W235=0),"",発注情報!W235))</f>
        <v/>
      </c>
      <c r="N20" s="151" t="str">
        <f>IF(ISERROR(発注情報!X235)=TRUE,"",IF(OR(発注情報!X235="",発注情報!X235=0),"",発注情報!X235))</f>
        <v/>
      </c>
      <c r="O20" s="152" t="str">
        <f>IF(ISERROR(発注情報!Y235)=TRUE,"",IF(OR(発注情報!Y235="",発注情報!Y235=0),"",発注情報!Y235))</f>
        <v/>
      </c>
      <c r="P20" s="151" t="str">
        <f>IF(ISERROR(発注情報!Z235)=TRUE,"",IF(OR(発注情報!Z235="",発注情報!Z235=0),"",発注情報!Z235))</f>
        <v/>
      </c>
      <c r="Q20" s="152" t="str">
        <f>IF(ISERROR(発注情報!AA235)=TRUE,"",IF(OR(発注情報!AA235="",発注情報!AA235=0),"",発注情報!AA235))</f>
        <v/>
      </c>
      <c r="R20" s="151" t="str">
        <f>IF(ISERROR(発注情報!AB235)=TRUE,"",IF(OR(発注情報!AB235="",発注情報!AB235=0),"",発注情報!AB235))</f>
        <v/>
      </c>
      <c r="S20" s="152" t="str">
        <f>IF(ISERROR(発注情報!AC235)=TRUE,"",IF(OR(発注情報!AC235="",発注情報!AC235=0),"",発注情報!AC235))</f>
        <v/>
      </c>
      <c r="T20" s="151" t="str">
        <f>IF(ISERROR(発注情報!AD235)=TRUE,"",IF(OR(発注情報!AD235="",発注情報!AD235=0),"",発注情報!AD235))</f>
        <v/>
      </c>
      <c r="U20" s="152" t="str">
        <f>IF(ISERROR(発注情報!AE235)=TRUE,"",IF(OR(発注情報!AE235="",発注情報!AE235=0),"",発注情報!AE235))</f>
        <v/>
      </c>
      <c r="V20" s="151" t="str">
        <f>IF(ISERROR(発注情報!AF235)=TRUE,"",IF(OR(発注情報!AF235="",発注情報!AF235=0),"",発注情報!AF235))</f>
        <v/>
      </c>
      <c r="W20" s="152" t="str">
        <f>IF(ISERROR(発注情報!AG235)=TRUE,"",IF(OR(発注情報!AG235="",発注情報!AG235=0),"",発注情報!AG235))</f>
        <v/>
      </c>
      <c r="X20" s="151" t="str">
        <f>IF(ISERROR(発注情報!AH235)=TRUE,"",IF(OR(発注情報!AH235="",発注情報!AH235=0),"",発注情報!AH235))</f>
        <v/>
      </c>
      <c r="Y20" s="152" t="str">
        <f>IF(ISERROR(発注情報!AI235)=TRUE,"",IF(OR(発注情報!AI235="",発注情報!AI235=0),"",発注情報!AI235))</f>
        <v/>
      </c>
      <c r="Z20" s="151" t="str">
        <f>IF(ISERROR(発注情報!AJ235)=TRUE,"",IF(OR(発注情報!AJ235="",発注情報!AJ235=0),"",発注情報!AJ235))</f>
        <v/>
      </c>
      <c r="AA20" s="152" t="str">
        <f>IF(ISERROR(発注情報!AK235)=TRUE,"",IF(OR(発注情報!AK235="",発注情報!AK235=0),"",発注情報!AK235))</f>
        <v/>
      </c>
      <c r="AB20" s="151" t="str">
        <f>IF(ISERROR(発注情報!AL235)=TRUE,"",IF(OR(発注情報!AL235="",発注情報!AL235=0),"",発注情報!AL235))</f>
        <v/>
      </c>
      <c r="AC20" s="152" t="str">
        <f>IF(ISERROR(発注情報!AM235)=TRUE,"",IF(OR(発注情報!AM235="",発注情報!AM235=0),"",発注情報!AM235))</f>
        <v/>
      </c>
      <c r="AD20" s="151" t="str">
        <f>IF(ISERROR(発注情報!AN235)=TRUE,"",IF(OR(発注情報!AN235="",発注情報!AN235=0),"",発注情報!AN235))</f>
        <v/>
      </c>
      <c r="AE20" s="152" t="str">
        <f>IF(ISERROR(発注情報!AO235)=TRUE,"",IF(OR(発注情報!AO235="",発注情報!AO235=0),"",発注情報!AO235))</f>
        <v/>
      </c>
      <c r="AF20" s="151" t="str">
        <f>IF(ISERROR(発注情報!AP235)=TRUE,"",IF(OR(発注情報!AP235="",発注情報!AP235=0),"",発注情報!AP235))</f>
        <v/>
      </c>
      <c r="AG20" s="152" t="str">
        <f>IF(ISERROR(発注情報!AQ235)=TRUE,"",IF(OR(発注情報!AQ235="",発注情報!AQ235=0),"",発注情報!AQ235))</f>
        <v/>
      </c>
      <c r="AH20" s="149" t="str">
        <f>IF(ISERROR(発注情報!AR235)=TRUE,"",IF(OR(発注情報!AR235="",発注情報!AR235=0),"",発注情報!AR235))</f>
        <v/>
      </c>
      <c r="AI20" s="150" t="str">
        <f>IF(ISERROR(発注情報!AS235)=TRUE,"",IF(OR(発注情報!AS235="",発注情報!AS235=0),"",発注情報!AS235))</f>
        <v/>
      </c>
    </row>
    <row r="21" spans="1:35" ht="18.75" customHeight="1" x14ac:dyDescent="0.2">
      <c r="A21" s="136">
        <v>16</v>
      </c>
      <c r="B21" s="142" t="str">
        <f>IF(ISERROR(発注情報!L236)=TRUE,"",IF(OR(発注情報!L236="",発注情報!L236=0),"",IF(発注情報!K236=発注情報!$K$76,発注情報!L236&amp;" (SUP.)",IF(発注情報!K236=発注情報!$K$77,発注情報!L236&amp;" (EXH.)",発注情報!L236))))</f>
        <v/>
      </c>
      <c r="C21" s="143" t="str">
        <f>IF(ISERROR(発注情報!M236)=TRUE,"",IF(OR(発注情報!M236="",発注情報!M236=0),"",発注情報!M236))</f>
        <v/>
      </c>
      <c r="D21" s="143" t="str">
        <f>IF(C21="","",C21*発注情報!$D$2)</f>
        <v/>
      </c>
      <c r="E21" s="232" t="str">
        <f>IF(ISERROR(発注情報!O142)=TRUE,"",IF(OR(発注情報!O142="",発注情報!O142=0),"",発注情報!O142))</f>
        <v/>
      </c>
      <c r="F21" s="232" t="str">
        <f>IF(ISERROR(発注情報!P142)=TRUE,"",IF(OR(発注情報!P142="",発注情報!P142=0),"",発注情報!P142))</f>
        <v/>
      </c>
      <c r="G21" s="232" t="str">
        <f>IF(ISERROR(発注情報!Q142)=TRUE,"",IF(OR(発注情報!Q142="",発注情報!Q142=0),"",発注情報!Q142))</f>
        <v/>
      </c>
      <c r="H21" s="149" t="str">
        <f>IF(ISERROR(発注情報!R236)=TRUE,"",IF(OR(発注情報!R236="",発注情報!R236=0),"",発注情報!R236))</f>
        <v/>
      </c>
      <c r="I21" s="150" t="str">
        <f>IF(ISERROR(発注情報!S236)=TRUE,"",IF(OR(発注情報!S236="",発注情報!S236=0),"",発注情報!S236))</f>
        <v/>
      </c>
      <c r="J21" s="151" t="str">
        <f>IF(ISERROR(発注情報!T236)=TRUE,"",IF(OR(発注情報!T236="",発注情報!T236=0),"",発注情報!T236))</f>
        <v/>
      </c>
      <c r="K21" s="152" t="str">
        <f>IF(ISERROR(発注情報!U236)=TRUE,"",IF(OR(発注情報!U236="",発注情報!U236=0),"",発注情報!U236))</f>
        <v/>
      </c>
      <c r="L21" s="151" t="str">
        <f>IF(ISERROR(発注情報!V236)=TRUE,"",IF(OR(発注情報!V236="",発注情報!V236=0),"",発注情報!V236))</f>
        <v/>
      </c>
      <c r="M21" s="152" t="str">
        <f>IF(ISERROR(発注情報!W236)=TRUE,"",IF(OR(発注情報!W236="",発注情報!W236=0),"",発注情報!W236))</f>
        <v/>
      </c>
      <c r="N21" s="151" t="str">
        <f>IF(ISERROR(発注情報!X236)=TRUE,"",IF(OR(発注情報!X236="",発注情報!X236=0),"",発注情報!X236))</f>
        <v/>
      </c>
      <c r="O21" s="152" t="str">
        <f>IF(ISERROR(発注情報!Y236)=TRUE,"",IF(OR(発注情報!Y236="",発注情報!Y236=0),"",発注情報!Y236))</f>
        <v/>
      </c>
      <c r="P21" s="151" t="str">
        <f>IF(ISERROR(発注情報!Z236)=TRUE,"",IF(OR(発注情報!Z236="",発注情報!Z236=0),"",発注情報!Z236))</f>
        <v/>
      </c>
      <c r="Q21" s="152" t="str">
        <f>IF(ISERROR(発注情報!AA236)=TRUE,"",IF(OR(発注情報!AA236="",発注情報!AA236=0),"",発注情報!AA236))</f>
        <v/>
      </c>
      <c r="R21" s="151" t="str">
        <f>IF(ISERROR(発注情報!AB236)=TRUE,"",IF(OR(発注情報!AB236="",発注情報!AB236=0),"",発注情報!AB236))</f>
        <v/>
      </c>
      <c r="S21" s="152" t="str">
        <f>IF(ISERROR(発注情報!AC236)=TRUE,"",IF(OR(発注情報!AC236="",発注情報!AC236=0),"",発注情報!AC236))</f>
        <v/>
      </c>
      <c r="T21" s="151" t="str">
        <f>IF(ISERROR(発注情報!AD236)=TRUE,"",IF(OR(発注情報!AD236="",発注情報!AD236=0),"",発注情報!AD236))</f>
        <v/>
      </c>
      <c r="U21" s="152" t="str">
        <f>IF(ISERROR(発注情報!AE236)=TRUE,"",IF(OR(発注情報!AE236="",発注情報!AE236=0),"",発注情報!AE236))</f>
        <v/>
      </c>
      <c r="V21" s="151" t="str">
        <f>IF(ISERROR(発注情報!AF236)=TRUE,"",IF(OR(発注情報!AF236="",発注情報!AF236=0),"",発注情報!AF236))</f>
        <v/>
      </c>
      <c r="W21" s="152" t="str">
        <f>IF(ISERROR(発注情報!AG236)=TRUE,"",IF(OR(発注情報!AG236="",発注情報!AG236=0),"",発注情報!AG236))</f>
        <v/>
      </c>
      <c r="X21" s="151" t="str">
        <f>IF(ISERROR(発注情報!AH236)=TRUE,"",IF(OR(発注情報!AH236="",発注情報!AH236=0),"",発注情報!AH236))</f>
        <v/>
      </c>
      <c r="Y21" s="152" t="str">
        <f>IF(ISERROR(発注情報!AI236)=TRUE,"",IF(OR(発注情報!AI236="",発注情報!AI236=0),"",発注情報!AI236))</f>
        <v/>
      </c>
      <c r="Z21" s="151" t="str">
        <f>IF(ISERROR(発注情報!AJ236)=TRUE,"",IF(OR(発注情報!AJ236="",発注情報!AJ236=0),"",発注情報!AJ236))</f>
        <v/>
      </c>
      <c r="AA21" s="152" t="str">
        <f>IF(ISERROR(発注情報!AK236)=TRUE,"",IF(OR(発注情報!AK236="",発注情報!AK236=0),"",発注情報!AK236))</f>
        <v/>
      </c>
      <c r="AB21" s="151" t="str">
        <f>IF(ISERROR(発注情報!AL236)=TRUE,"",IF(OR(発注情報!AL236="",発注情報!AL236=0),"",発注情報!AL236))</f>
        <v/>
      </c>
      <c r="AC21" s="152" t="str">
        <f>IF(ISERROR(発注情報!AM236)=TRUE,"",IF(OR(発注情報!AM236="",発注情報!AM236=0),"",発注情報!AM236))</f>
        <v/>
      </c>
      <c r="AD21" s="151" t="str">
        <f>IF(ISERROR(発注情報!AN236)=TRUE,"",IF(OR(発注情報!AN236="",発注情報!AN236=0),"",発注情報!AN236))</f>
        <v/>
      </c>
      <c r="AE21" s="152" t="str">
        <f>IF(ISERROR(発注情報!AO236)=TRUE,"",IF(OR(発注情報!AO236="",発注情報!AO236=0),"",発注情報!AO236))</f>
        <v/>
      </c>
      <c r="AF21" s="151" t="str">
        <f>IF(ISERROR(発注情報!AP236)=TRUE,"",IF(OR(発注情報!AP236="",発注情報!AP236=0),"",発注情報!AP236))</f>
        <v/>
      </c>
      <c r="AG21" s="152" t="str">
        <f>IF(ISERROR(発注情報!AQ236)=TRUE,"",IF(OR(発注情報!AQ236="",発注情報!AQ236=0),"",発注情報!AQ236))</f>
        <v/>
      </c>
      <c r="AH21" s="149" t="str">
        <f>IF(ISERROR(発注情報!AR236)=TRUE,"",IF(OR(発注情報!AR236="",発注情報!AR236=0),"",発注情報!AR236))</f>
        <v/>
      </c>
      <c r="AI21" s="150" t="str">
        <f>IF(ISERROR(発注情報!AS236)=TRUE,"",IF(OR(発注情報!AS236="",発注情報!AS236=0),"",発注情報!AS236))</f>
        <v/>
      </c>
    </row>
    <row r="22" spans="1:35" ht="18.75" customHeight="1" x14ac:dyDescent="0.2">
      <c r="A22" s="153">
        <v>17</v>
      </c>
      <c r="B22" s="142" t="str">
        <f>IF(ISERROR(発注情報!L237)=TRUE,"",IF(OR(発注情報!L237="",発注情報!L237=0),"",IF(発注情報!K237=発注情報!$K$76,発注情報!L237&amp;" (SUP.)",IF(発注情報!K237=発注情報!$K$77,発注情報!L237&amp;" (EXH.)",発注情報!L237))))</f>
        <v/>
      </c>
      <c r="C22" s="143" t="str">
        <f>IF(ISERROR(発注情報!M237)=TRUE,"",IF(OR(発注情報!M237="",発注情報!M237=0),"",発注情報!M237))</f>
        <v/>
      </c>
      <c r="D22" s="143" t="str">
        <f>IF(C22="","",C22*発注情報!$D$2)</f>
        <v/>
      </c>
      <c r="E22" s="232" t="str">
        <f>IF(ISERROR(発注情報!O143)=TRUE,"",IF(OR(発注情報!O143="",発注情報!O143=0),"",発注情報!O143))</f>
        <v/>
      </c>
      <c r="F22" s="232" t="str">
        <f>IF(ISERROR(発注情報!P143)=TRUE,"",IF(OR(発注情報!P143="",発注情報!P143=0),"",発注情報!P143))</f>
        <v/>
      </c>
      <c r="G22" s="232" t="str">
        <f>IF(ISERROR(発注情報!Q143)=TRUE,"",IF(OR(発注情報!Q143="",発注情報!Q143=0),"",発注情報!Q143))</f>
        <v/>
      </c>
      <c r="H22" s="149" t="str">
        <f>IF(ISERROR(発注情報!R237)=TRUE,"",IF(OR(発注情報!R237="",発注情報!R237=0),"",発注情報!R237))</f>
        <v/>
      </c>
      <c r="I22" s="150" t="str">
        <f>IF(ISERROR(発注情報!S237)=TRUE,"",IF(OR(発注情報!S237="",発注情報!S237=0),"",発注情報!S237))</f>
        <v/>
      </c>
      <c r="J22" s="151" t="str">
        <f>IF(ISERROR(発注情報!T237)=TRUE,"",IF(OR(発注情報!T237="",発注情報!T237=0),"",発注情報!T237))</f>
        <v/>
      </c>
      <c r="K22" s="152" t="str">
        <f>IF(ISERROR(発注情報!U237)=TRUE,"",IF(OR(発注情報!U237="",発注情報!U237=0),"",発注情報!U237))</f>
        <v/>
      </c>
      <c r="L22" s="151" t="str">
        <f>IF(ISERROR(発注情報!V237)=TRUE,"",IF(OR(発注情報!V237="",発注情報!V237=0),"",発注情報!V237))</f>
        <v/>
      </c>
      <c r="M22" s="152" t="str">
        <f>IF(ISERROR(発注情報!W237)=TRUE,"",IF(OR(発注情報!W237="",発注情報!W237=0),"",発注情報!W237))</f>
        <v/>
      </c>
      <c r="N22" s="151" t="str">
        <f>IF(ISERROR(発注情報!X237)=TRUE,"",IF(OR(発注情報!X237="",発注情報!X237=0),"",発注情報!X237))</f>
        <v/>
      </c>
      <c r="O22" s="152" t="str">
        <f>IF(ISERROR(発注情報!Y237)=TRUE,"",IF(OR(発注情報!Y237="",発注情報!Y237=0),"",発注情報!Y237))</f>
        <v/>
      </c>
      <c r="P22" s="151" t="str">
        <f>IF(ISERROR(発注情報!Z237)=TRUE,"",IF(OR(発注情報!Z237="",発注情報!Z237=0),"",発注情報!Z237))</f>
        <v/>
      </c>
      <c r="Q22" s="152" t="str">
        <f>IF(ISERROR(発注情報!AA237)=TRUE,"",IF(OR(発注情報!AA237="",発注情報!AA237=0),"",発注情報!AA237))</f>
        <v/>
      </c>
      <c r="R22" s="151" t="str">
        <f>IF(ISERROR(発注情報!AB237)=TRUE,"",IF(OR(発注情報!AB237="",発注情報!AB237=0),"",発注情報!AB237))</f>
        <v/>
      </c>
      <c r="S22" s="152" t="str">
        <f>IF(ISERROR(発注情報!AC237)=TRUE,"",IF(OR(発注情報!AC237="",発注情報!AC237=0),"",発注情報!AC237))</f>
        <v/>
      </c>
      <c r="T22" s="151" t="str">
        <f>IF(ISERROR(発注情報!AD237)=TRUE,"",IF(OR(発注情報!AD237="",発注情報!AD237=0),"",発注情報!AD237))</f>
        <v/>
      </c>
      <c r="U22" s="152" t="str">
        <f>IF(ISERROR(発注情報!AE237)=TRUE,"",IF(OR(発注情報!AE237="",発注情報!AE237=0),"",発注情報!AE237))</f>
        <v/>
      </c>
      <c r="V22" s="151" t="str">
        <f>IF(ISERROR(発注情報!AF237)=TRUE,"",IF(OR(発注情報!AF237="",発注情報!AF237=0),"",発注情報!AF237))</f>
        <v/>
      </c>
      <c r="W22" s="152" t="str">
        <f>IF(ISERROR(発注情報!AG237)=TRUE,"",IF(OR(発注情報!AG237="",発注情報!AG237=0),"",発注情報!AG237))</f>
        <v/>
      </c>
      <c r="X22" s="151" t="str">
        <f>IF(ISERROR(発注情報!AH237)=TRUE,"",IF(OR(発注情報!AH237="",発注情報!AH237=0),"",発注情報!AH237))</f>
        <v/>
      </c>
      <c r="Y22" s="152" t="str">
        <f>IF(ISERROR(発注情報!AI237)=TRUE,"",IF(OR(発注情報!AI237="",発注情報!AI237=0),"",発注情報!AI237))</f>
        <v/>
      </c>
      <c r="Z22" s="151" t="str">
        <f>IF(ISERROR(発注情報!AJ237)=TRUE,"",IF(OR(発注情報!AJ237="",発注情報!AJ237=0),"",発注情報!AJ237))</f>
        <v/>
      </c>
      <c r="AA22" s="152" t="str">
        <f>IF(ISERROR(発注情報!AK237)=TRUE,"",IF(OR(発注情報!AK237="",発注情報!AK237=0),"",発注情報!AK237))</f>
        <v/>
      </c>
      <c r="AB22" s="151" t="str">
        <f>IF(ISERROR(発注情報!AL237)=TRUE,"",IF(OR(発注情報!AL237="",発注情報!AL237=0),"",発注情報!AL237))</f>
        <v/>
      </c>
      <c r="AC22" s="152" t="str">
        <f>IF(ISERROR(発注情報!AM237)=TRUE,"",IF(OR(発注情報!AM237="",発注情報!AM237=0),"",発注情報!AM237))</f>
        <v/>
      </c>
      <c r="AD22" s="151" t="str">
        <f>IF(ISERROR(発注情報!AN237)=TRUE,"",IF(OR(発注情報!AN237="",発注情報!AN237=0),"",発注情報!AN237))</f>
        <v/>
      </c>
      <c r="AE22" s="152" t="str">
        <f>IF(ISERROR(発注情報!AO237)=TRUE,"",IF(OR(発注情報!AO237="",発注情報!AO237=0),"",発注情報!AO237))</f>
        <v/>
      </c>
      <c r="AF22" s="151" t="str">
        <f>IF(ISERROR(発注情報!AP237)=TRUE,"",IF(OR(発注情報!AP237="",発注情報!AP237=0),"",発注情報!AP237))</f>
        <v/>
      </c>
      <c r="AG22" s="152" t="str">
        <f>IF(ISERROR(発注情報!AQ237)=TRUE,"",IF(OR(発注情報!AQ237="",発注情報!AQ237=0),"",発注情報!AQ237))</f>
        <v/>
      </c>
      <c r="AH22" s="149" t="str">
        <f>IF(ISERROR(発注情報!AR237)=TRUE,"",IF(OR(発注情報!AR237="",発注情報!AR237=0),"",発注情報!AR237))</f>
        <v/>
      </c>
      <c r="AI22" s="150" t="str">
        <f>IF(ISERROR(発注情報!AS237)=TRUE,"",IF(OR(発注情報!AS237="",発注情報!AS237=0),"",発注情報!AS237))</f>
        <v/>
      </c>
    </row>
    <row r="23" spans="1:35" ht="18.75" customHeight="1" x14ac:dyDescent="0.2">
      <c r="A23" s="136">
        <v>18</v>
      </c>
      <c r="B23" s="142" t="str">
        <f>IF(ISERROR(発注情報!L238)=TRUE,"",IF(OR(発注情報!L238="",発注情報!L238=0),"",IF(発注情報!K238=発注情報!$K$76,発注情報!L238&amp;" (SUP.)",IF(発注情報!K238=発注情報!$K$77,発注情報!L238&amp;" (EXH.)",発注情報!L238))))</f>
        <v/>
      </c>
      <c r="C23" s="143" t="str">
        <f>IF(ISERROR(発注情報!M238)=TRUE,"",IF(OR(発注情報!M238="",発注情報!M238=0),"",発注情報!M238))</f>
        <v/>
      </c>
      <c r="D23" s="143" t="str">
        <f>IF(C23="","",C23*発注情報!$D$2)</f>
        <v/>
      </c>
      <c r="E23" s="232" t="str">
        <f>IF(ISERROR(発注情報!O144)=TRUE,"",IF(OR(発注情報!O144="",発注情報!O144=0),"",発注情報!O144))</f>
        <v/>
      </c>
      <c r="F23" s="232" t="str">
        <f>IF(ISERROR(発注情報!P144)=TRUE,"",IF(OR(発注情報!P144="",発注情報!P144=0),"",発注情報!P144))</f>
        <v/>
      </c>
      <c r="G23" s="232" t="str">
        <f>IF(ISERROR(発注情報!Q144)=TRUE,"",IF(OR(発注情報!Q144="",発注情報!Q144=0),"",発注情報!Q144))</f>
        <v/>
      </c>
      <c r="H23" s="149" t="str">
        <f>IF(ISERROR(発注情報!R238)=TRUE,"",IF(OR(発注情報!R238="",発注情報!R238=0),"",発注情報!R238))</f>
        <v/>
      </c>
      <c r="I23" s="150" t="str">
        <f>IF(ISERROR(発注情報!S238)=TRUE,"",IF(OR(発注情報!S238="",発注情報!S238=0),"",発注情報!S238))</f>
        <v/>
      </c>
      <c r="J23" s="151" t="str">
        <f>IF(ISERROR(発注情報!T238)=TRUE,"",IF(OR(発注情報!T238="",発注情報!T238=0),"",発注情報!T238))</f>
        <v/>
      </c>
      <c r="K23" s="152" t="str">
        <f>IF(ISERROR(発注情報!U238)=TRUE,"",IF(OR(発注情報!U238="",発注情報!U238=0),"",発注情報!U238))</f>
        <v/>
      </c>
      <c r="L23" s="151" t="str">
        <f>IF(ISERROR(発注情報!V238)=TRUE,"",IF(OR(発注情報!V238="",発注情報!V238=0),"",発注情報!V238))</f>
        <v/>
      </c>
      <c r="M23" s="152" t="str">
        <f>IF(ISERROR(発注情報!W238)=TRUE,"",IF(OR(発注情報!W238="",発注情報!W238=0),"",発注情報!W238))</f>
        <v/>
      </c>
      <c r="N23" s="151" t="str">
        <f>IF(ISERROR(発注情報!X238)=TRUE,"",IF(OR(発注情報!X238="",発注情報!X238=0),"",発注情報!X238))</f>
        <v/>
      </c>
      <c r="O23" s="152" t="str">
        <f>IF(ISERROR(発注情報!Y238)=TRUE,"",IF(OR(発注情報!Y238="",発注情報!Y238=0),"",発注情報!Y238))</f>
        <v/>
      </c>
      <c r="P23" s="151" t="str">
        <f>IF(ISERROR(発注情報!Z238)=TRUE,"",IF(OR(発注情報!Z238="",発注情報!Z238=0),"",発注情報!Z238))</f>
        <v/>
      </c>
      <c r="Q23" s="152" t="str">
        <f>IF(ISERROR(発注情報!AA238)=TRUE,"",IF(OR(発注情報!AA238="",発注情報!AA238=0),"",発注情報!AA238))</f>
        <v/>
      </c>
      <c r="R23" s="151" t="str">
        <f>IF(ISERROR(発注情報!AB238)=TRUE,"",IF(OR(発注情報!AB238="",発注情報!AB238=0),"",発注情報!AB238))</f>
        <v/>
      </c>
      <c r="S23" s="152" t="str">
        <f>IF(ISERROR(発注情報!AC238)=TRUE,"",IF(OR(発注情報!AC238="",発注情報!AC238=0),"",発注情報!AC238))</f>
        <v/>
      </c>
      <c r="T23" s="151" t="str">
        <f>IF(ISERROR(発注情報!AD238)=TRUE,"",IF(OR(発注情報!AD238="",発注情報!AD238=0),"",発注情報!AD238))</f>
        <v/>
      </c>
      <c r="U23" s="152" t="str">
        <f>IF(ISERROR(発注情報!AE238)=TRUE,"",IF(OR(発注情報!AE238="",発注情報!AE238=0),"",発注情報!AE238))</f>
        <v/>
      </c>
      <c r="V23" s="151" t="str">
        <f>IF(ISERROR(発注情報!AF238)=TRUE,"",IF(OR(発注情報!AF238="",発注情報!AF238=0),"",発注情報!AF238))</f>
        <v/>
      </c>
      <c r="W23" s="152" t="str">
        <f>IF(ISERROR(発注情報!AG238)=TRUE,"",IF(OR(発注情報!AG238="",発注情報!AG238=0),"",発注情報!AG238))</f>
        <v/>
      </c>
      <c r="X23" s="151" t="str">
        <f>IF(ISERROR(発注情報!AH238)=TRUE,"",IF(OR(発注情報!AH238="",発注情報!AH238=0),"",発注情報!AH238))</f>
        <v/>
      </c>
      <c r="Y23" s="152" t="str">
        <f>IF(ISERROR(発注情報!AI238)=TRUE,"",IF(OR(発注情報!AI238="",発注情報!AI238=0),"",発注情報!AI238))</f>
        <v/>
      </c>
      <c r="Z23" s="151" t="str">
        <f>IF(ISERROR(発注情報!AJ238)=TRUE,"",IF(OR(発注情報!AJ238="",発注情報!AJ238=0),"",発注情報!AJ238))</f>
        <v/>
      </c>
      <c r="AA23" s="152" t="str">
        <f>IF(ISERROR(発注情報!AK238)=TRUE,"",IF(OR(発注情報!AK238="",発注情報!AK238=0),"",発注情報!AK238))</f>
        <v/>
      </c>
      <c r="AB23" s="151" t="str">
        <f>IF(ISERROR(発注情報!AL238)=TRUE,"",IF(OR(発注情報!AL238="",発注情報!AL238=0),"",発注情報!AL238))</f>
        <v/>
      </c>
      <c r="AC23" s="152" t="str">
        <f>IF(ISERROR(発注情報!AM238)=TRUE,"",IF(OR(発注情報!AM238="",発注情報!AM238=0),"",発注情報!AM238))</f>
        <v/>
      </c>
      <c r="AD23" s="151" t="str">
        <f>IF(ISERROR(発注情報!AN238)=TRUE,"",IF(OR(発注情報!AN238="",発注情報!AN238=0),"",発注情報!AN238))</f>
        <v/>
      </c>
      <c r="AE23" s="152" t="str">
        <f>IF(ISERROR(発注情報!AO238)=TRUE,"",IF(OR(発注情報!AO238="",発注情報!AO238=0),"",発注情報!AO238))</f>
        <v/>
      </c>
      <c r="AF23" s="151" t="str">
        <f>IF(ISERROR(発注情報!AP238)=TRUE,"",IF(OR(発注情報!AP238="",発注情報!AP238=0),"",発注情報!AP238))</f>
        <v/>
      </c>
      <c r="AG23" s="152" t="str">
        <f>IF(ISERROR(発注情報!AQ238)=TRUE,"",IF(OR(発注情報!AQ238="",発注情報!AQ238=0),"",発注情報!AQ238))</f>
        <v/>
      </c>
      <c r="AH23" s="149" t="str">
        <f>IF(ISERROR(発注情報!AR238)=TRUE,"",IF(OR(発注情報!AR238="",発注情報!AR238=0),"",発注情報!AR238))</f>
        <v/>
      </c>
      <c r="AI23" s="150" t="str">
        <f>IF(ISERROR(発注情報!AS238)=TRUE,"",IF(OR(発注情報!AS238="",発注情報!AS238=0),"",発注情報!AS238))</f>
        <v/>
      </c>
    </row>
    <row r="24" spans="1:35" ht="18.75" customHeight="1" x14ac:dyDescent="0.2">
      <c r="A24" s="153">
        <v>19</v>
      </c>
      <c r="B24" s="142" t="str">
        <f>IF(ISERROR(発注情報!L239)=TRUE,"",IF(OR(発注情報!L239="",発注情報!L239=0),"",IF(発注情報!K239=発注情報!$K$76,発注情報!L239&amp;" (SUP.)",IF(発注情報!K239=発注情報!$K$77,発注情報!L239&amp;" (EXH.)",発注情報!L239))))</f>
        <v/>
      </c>
      <c r="C24" s="143" t="str">
        <f>IF(ISERROR(発注情報!M239)=TRUE,"",IF(OR(発注情報!M239="",発注情報!M239=0),"",発注情報!M239))</f>
        <v/>
      </c>
      <c r="D24" s="143" t="str">
        <f>IF(C24="","",C24*発注情報!$D$2)</f>
        <v/>
      </c>
      <c r="E24" s="232" t="str">
        <f>IF(ISERROR(発注情報!O145)=TRUE,"",IF(OR(発注情報!O145="",発注情報!O145=0),"",発注情報!O145))</f>
        <v/>
      </c>
      <c r="F24" s="232" t="str">
        <f>IF(ISERROR(発注情報!P145)=TRUE,"",IF(OR(発注情報!P145="",発注情報!P145=0),"",発注情報!P145))</f>
        <v/>
      </c>
      <c r="G24" s="232" t="str">
        <f>IF(ISERROR(発注情報!Q145)=TRUE,"",IF(OR(発注情報!Q145="",発注情報!Q145=0),"",発注情報!Q145))</f>
        <v/>
      </c>
      <c r="H24" s="149" t="str">
        <f>IF(ISERROR(発注情報!R239)=TRUE,"",IF(OR(発注情報!R239="",発注情報!R239=0),"",発注情報!R239))</f>
        <v/>
      </c>
      <c r="I24" s="150" t="str">
        <f>IF(ISERROR(発注情報!S239)=TRUE,"",IF(OR(発注情報!S239="",発注情報!S239=0),"",発注情報!S239))</f>
        <v/>
      </c>
      <c r="J24" s="151" t="str">
        <f>IF(ISERROR(発注情報!T239)=TRUE,"",IF(OR(発注情報!T239="",発注情報!T239=0),"",発注情報!T239))</f>
        <v/>
      </c>
      <c r="K24" s="152" t="str">
        <f>IF(ISERROR(発注情報!U239)=TRUE,"",IF(OR(発注情報!U239="",発注情報!U239=0),"",発注情報!U239))</f>
        <v/>
      </c>
      <c r="L24" s="151" t="str">
        <f>IF(ISERROR(発注情報!V239)=TRUE,"",IF(OR(発注情報!V239="",発注情報!V239=0),"",発注情報!V239))</f>
        <v/>
      </c>
      <c r="M24" s="152" t="str">
        <f>IF(ISERROR(発注情報!W239)=TRUE,"",IF(OR(発注情報!W239="",発注情報!W239=0),"",発注情報!W239))</f>
        <v/>
      </c>
      <c r="N24" s="151" t="str">
        <f>IF(ISERROR(発注情報!X239)=TRUE,"",IF(OR(発注情報!X239="",発注情報!X239=0),"",発注情報!X239))</f>
        <v/>
      </c>
      <c r="O24" s="152" t="str">
        <f>IF(ISERROR(発注情報!Y239)=TRUE,"",IF(OR(発注情報!Y239="",発注情報!Y239=0),"",発注情報!Y239))</f>
        <v/>
      </c>
      <c r="P24" s="151" t="str">
        <f>IF(ISERROR(発注情報!Z239)=TRUE,"",IF(OR(発注情報!Z239="",発注情報!Z239=0),"",発注情報!Z239))</f>
        <v/>
      </c>
      <c r="Q24" s="152" t="str">
        <f>IF(ISERROR(発注情報!AA239)=TRUE,"",IF(OR(発注情報!AA239="",発注情報!AA239=0),"",発注情報!AA239))</f>
        <v/>
      </c>
      <c r="R24" s="151" t="str">
        <f>IF(ISERROR(発注情報!AB239)=TRUE,"",IF(OR(発注情報!AB239="",発注情報!AB239=0),"",発注情報!AB239))</f>
        <v/>
      </c>
      <c r="S24" s="152" t="str">
        <f>IF(ISERROR(発注情報!AC239)=TRUE,"",IF(OR(発注情報!AC239="",発注情報!AC239=0),"",発注情報!AC239))</f>
        <v/>
      </c>
      <c r="T24" s="151" t="str">
        <f>IF(ISERROR(発注情報!AD239)=TRUE,"",IF(OR(発注情報!AD239="",発注情報!AD239=0),"",発注情報!AD239))</f>
        <v/>
      </c>
      <c r="U24" s="152" t="str">
        <f>IF(ISERROR(発注情報!AE239)=TRUE,"",IF(OR(発注情報!AE239="",発注情報!AE239=0),"",発注情報!AE239))</f>
        <v/>
      </c>
      <c r="V24" s="151" t="str">
        <f>IF(ISERROR(発注情報!AF239)=TRUE,"",IF(OR(発注情報!AF239="",発注情報!AF239=0),"",発注情報!AF239))</f>
        <v/>
      </c>
      <c r="W24" s="152" t="str">
        <f>IF(ISERROR(発注情報!AG239)=TRUE,"",IF(OR(発注情報!AG239="",発注情報!AG239=0),"",発注情報!AG239))</f>
        <v/>
      </c>
      <c r="X24" s="151" t="str">
        <f>IF(ISERROR(発注情報!AH239)=TRUE,"",IF(OR(発注情報!AH239="",発注情報!AH239=0),"",発注情報!AH239))</f>
        <v/>
      </c>
      <c r="Y24" s="152" t="str">
        <f>IF(ISERROR(発注情報!AI239)=TRUE,"",IF(OR(発注情報!AI239="",発注情報!AI239=0),"",発注情報!AI239))</f>
        <v/>
      </c>
      <c r="Z24" s="151" t="str">
        <f>IF(ISERROR(発注情報!AJ239)=TRUE,"",IF(OR(発注情報!AJ239="",発注情報!AJ239=0),"",発注情報!AJ239))</f>
        <v/>
      </c>
      <c r="AA24" s="152" t="str">
        <f>IF(ISERROR(発注情報!AK239)=TRUE,"",IF(OR(発注情報!AK239="",発注情報!AK239=0),"",発注情報!AK239))</f>
        <v/>
      </c>
      <c r="AB24" s="151" t="str">
        <f>IF(ISERROR(発注情報!AL239)=TRUE,"",IF(OR(発注情報!AL239="",発注情報!AL239=0),"",発注情報!AL239))</f>
        <v/>
      </c>
      <c r="AC24" s="152" t="str">
        <f>IF(ISERROR(発注情報!AM239)=TRUE,"",IF(OR(発注情報!AM239="",発注情報!AM239=0),"",発注情報!AM239))</f>
        <v/>
      </c>
      <c r="AD24" s="151" t="str">
        <f>IF(ISERROR(発注情報!AN239)=TRUE,"",IF(OR(発注情報!AN239="",発注情報!AN239=0),"",発注情報!AN239))</f>
        <v/>
      </c>
      <c r="AE24" s="152" t="str">
        <f>IF(ISERROR(発注情報!AO239)=TRUE,"",IF(OR(発注情報!AO239="",発注情報!AO239=0),"",発注情報!AO239))</f>
        <v/>
      </c>
      <c r="AF24" s="151" t="str">
        <f>IF(ISERROR(発注情報!AP239)=TRUE,"",IF(OR(発注情報!AP239="",発注情報!AP239=0),"",発注情報!AP239))</f>
        <v/>
      </c>
      <c r="AG24" s="152" t="str">
        <f>IF(ISERROR(発注情報!AQ239)=TRUE,"",IF(OR(発注情報!AQ239="",発注情報!AQ239=0),"",発注情報!AQ239))</f>
        <v/>
      </c>
      <c r="AH24" s="149" t="str">
        <f>IF(ISERROR(発注情報!AR239)=TRUE,"",IF(OR(発注情報!AR239="",発注情報!AR239=0),"",発注情報!AR239))</f>
        <v/>
      </c>
      <c r="AI24" s="150" t="str">
        <f>IF(ISERROR(発注情報!AS239)=TRUE,"",IF(OR(発注情報!AS239="",発注情報!AS239=0),"",発注情報!AS239))</f>
        <v/>
      </c>
    </row>
    <row r="25" spans="1:35" ht="18.75" customHeight="1" x14ac:dyDescent="0.2">
      <c r="A25" s="136">
        <v>20</v>
      </c>
      <c r="B25" s="142" t="str">
        <f>IF(ISERROR(発注情報!L240)=TRUE,"",IF(OR(発注情報!L240="",発注情報!L240=0),"",IF(発注情報!K240=発注情報!$K$76,発注情報!L240&amp;" (SUP.)",IF(発注情報!K240=発注情報!$K$77,発注情報!L240&amp;" (EXH.)",発注情報!L240))))</f>
        <v/>
      </c>
      <c r="C25" s="143" t="str">
        <f>IF(ISERROR(発注情報!M240)=TRUE,"",IF(OR(発注情報!M240="",発注情報!M240=0),"",発注情報!M240))</f>
        <v/>
      </c>
      <c r="D25" s="143" t="str">
        <f>IF(C25="","",C25*発注情報!$D$2)</f>
        <v/>
      </c>
      <c r="E25" s="232" t="str">
        <f>IF(ISERROR(発注情報!O146)=TRUE,"",IF(OR(発注情報!O146="",発注情報!O146=0),"",発注情報!O146))</f>
        <v/>
      </c>
      <c r="F25" s="232" t="str">
        <f>IF(ISERROR(発注情報!P146)=TRUE,"",IF(OR(発注情報!P146="",発注情報!P146=0),"",発注情報!P146))</f>
        <v/>
      </c>
      <c r="G25" s="232" t="str">
        <f>IF(ISERROR(発注情報!Q146)=TRUE,"",IF(OR(発注情報!Q146="",発注情報!Q146=0),"",発注情報!Q146))</f>
        <v/>
      </c>
      <c r="H25" s="149" t="str">
        <f>IF(ISERROR(発注情報!R240)=TRUE,"",IF(OR(発注情報!R240="",発注情報!R240=0),"",発注情報!R240))</f>
        <v/>
      </c>
      <c r="I25" s="150" t="str">
        <f>IF(ISERROR(発注情報!S240)=TRUE,"",IF(OR(発注情報!S240="",発注情報!S240=0),"",発注情報!S240))</f>
        <v/>
      </c>
      <c r="J25" s="151" t="str">
        <f>IF(ISERROR(発注情報!T240)=TRUE,"",IF(OR(発注情報!T240="",発注情報!T240=0),"",発注情報!T240))</f>
        <v/>
      </c>
      <c r="K25" s="152" t="str">
        <f>IF(ISERROR(発注情報!U240)=TRUE,"",IF(OR(発注情報!U240="",発注情報!U240=0),"",発注情報!U240))</f>
        <v/>
      </c>
      <c r="L25" s="151" t="str">
        <f>IF(ISERROR(発注情報!V240)=TRUE,"",IF(OR(発注情報!V240="",発注情報!V240=0),"",発注情報!V240))</f>
        <v/>
      </c>
      <c r="M25" s="152" t="str">
        <f>IF(ISERROR(発注情報!W240)=TRUE,"",IF(OR(発注情報!W240="",発注情報!W240=0),"",発注情報!W240))</f>
        <v/>
      </c>
      <c r="N25" s="151" t="str">
        <f>IF(ISERROR(発注情報!X240)=TRUE,"",IF(OR(発注情報!X240="",発注情報!X240=0),"",発注情報!X240))</f>
        <v/>
      </c>
      <c r="O25" s="152" t="str">
        <f>IF(ISERROR(発注情報!Y240)=TRUE,"",IF(OR(発注情報!Y240="",発注情報!Y240=0),"",発注情報!Y240))</f>
        <v/>
      </c>
      <c r="P25" s="151" t="str">
        <f>IF(ISERROR(発注情報!Z240)=TRUE,"",IF(OR(発注情報!Z240="",発注情報!Z240=0),"",発注情報!Z240))</f>
        <v/>
      </c>
      <c r="Q25" s="152" t="str">
        <f>IF(ISERROR(発注情報!AA240)=TRUE,"",IF(OR(発注情報!AA240="",発注情報!AA240=0),"",発注情報!AA240))</f>
        <v/>
      </c>
      <c r="R25" s="151" t="str">
        <f>IF(ISERROR(発注情報!AB240)=TRUE,"",IF(OR(発注情報!AB240="",発注情報!AB240=0),"",発注情報!AB240))</f>
        <v/>
      </c>
      <c r="S25" s="152" t="str">
        <f>IF(ISERROR(発注情報!AC240)=TRUE,"",IF(OR(発注情報!AC240="",発注情報!AC240=0),"",発注情報!AC240))</f>
        <v/>
      </c>
      <c r="T25" s="151" t="str">
        <f>IF(ISERROR(発注情報!AD240)=TRUE,"",IF(OR(発注情報!AD240="",発注情報!AD240=0),"",発注情報!AD240))</f>
        <v/>
      </c>
      <c r="U25" s="152" t="str">
        <f>IF(ISERROR(発注情報!AE240)=TRUE,"",IF(OR(発注情報!AE240="",発注情報!AE240=0),"",発注情報!AE240))</f>
        <v/>
      </c>
      <c r="V25" s="151" t="str">
        <f>IF(ISERROR(発注情報!AF240)=TRUE,"",IF(OR(発注情報!AF240="",発注情報!AF240=0),"",発注情報!AF240))</f>
        <v/>
      </c>
      <c r="W25" s="152" t="str">
        <f>IF(ISERROR(発注情報!AG240)=TRUE,"",IF(OR(発注情報!AG240="",発注情報!AG240=0),"",発注情報!AG240))</f>
        <v/>
      </c>
      <c r="X25" s="151" t="str">
        <f>IF(ISERROR(発注情報!AH240)=TRUE,"",IF(OR(発注情報!AH240="",発注情報!AH240=0),"",発注情報!AH240))</f>
        <v/>
      </c>
      <c r="Y25" s="152" t="str">
        <f>IF(ISERROR(発注情報!AI240)=TRUE,"",IF(OR(発注情報!AI240="",発注情報!AI240=0),"",発注情報!AI240))</f>
        <v/>
      </c>
      <c r="Z25" s="151" t="str">
        <f>IF(ISERROR(発注情報!AJ240)=TRUE,"",IF(OR(発注情報!AJ240="",発注情報!AJ240=0),"",発注情報!AJ240))</f>
        <v/>
      </c>
      <c r="AA25" s="152" t="str">
        <f>IF(ISERROR(発注情報!AK240)=TRUE,"",IF(OR(発注情報!AK240="",発注情報!AK240=0),"",発注情報!AK240))</f>
        <v/>
      </c>
      <c r="AB25" s="151" t="str">
        <f>IF(ISERROR(発注情報!AL240)=TRUE,"",IF(OR(発注情報!AL240="",発注情報!AL240=0),"",発注情報!AL240))</f>
        <v/>
      </c>
      <c r="AC25" s="152" t="str">
        <f>IF(ISERROR(発注情報!AM240)=TRUE,"",IF(OR(発注情報!AM240="",発注情報!AM240=0),"",発注情報!AM240))</f>
        <v/>
      </c>
      <c r="AD25" s="151" t="str">
        <f>IF(ISERROR(発注情報!AN240)=TRUE,"",IF(OR(発注情報!AN240="",発注情報!AN240=0),"",発注情報!AN240))</f>
        <v/>
      </c>
      <c r="AE25" s="152" t="str">
        <f>IF(ISERROR(発注情報!AO240)=TRUE,"",IF(OR(発注情報!AO240="",発注情報!AO240=0),"",発注情報!AO240))</f>
        <v/>
      </c>
      <c r="AF25" s="151" t="str">
        <f>IF(ISERROR(発注情報!AP240)=TRUE,"",IF(OR(発注情報!AP240="",発注情報!AP240=0),"",発注情報!AP240))</f>
        <v/>
      </c>
      <c r="AG25" s="152" t="str">
        <f>IF(ISERROR(発注情報!AQ240)=TRUE,"",IF(OR(発注情報!AQ240="",発注情報!AQ240=0),"",発注情報!AQ240))</f>
        <v/>
      </c>
      <c r="AH25" s="149" t="str">
        <f>IF(ISERROR(発注情報!AR240)=TRUE,"",IF(OR(発注情報!AR240="",発注情報!AR240=0),"",発注情報!AR240))</f>
        <v/>
      </c>
      <c r="AI25" s="150" t="str">
        <f>IF(ISERROR(発注情報!AS240)=TRUE,"",IF(OR(発注情報!AS240="",発注情報!AS240=0),"",発注情報!AS240))</f>
        <v/>
      </c>
    </row>
    <row r="26" spans="1:35" ht="18.75" customHeight="1" x14ac:dyDescent="0.2">
      <c r="A26" s="153">
        <v>21</v>
      </c>
      <c r="B26" s="142" t="str">
        <f>IF(ISERROR(発注情報!L241)=TRUE,"",IF(OR(発注情報!L241="",発注情報!L241=0),"",IF(発注情報!K241=発注情報!$K$76,発注情報!L241&amp;" (SUP.)",IF(発注情報!K241=発注情報!$K$77,発注情報!L241&amp;" (EXH.)",発注情報!L241))))</f>
        <v/>
      </c>
      <c r="C26" s="143" t="str">
        <f>IF(ISERROR(発注情報!M241)=TRUE,"",IF(OR(発注情報!M241="",発注情報!M241=0),"",発注情報!M241))</f>
        <v/>
      </c>
      <c r="D26" s="143" t="str">
        <f>IF(C26="","",C26*発注情報!$D$2)</f>
        <v/>
      </c>
      <c r="E26" s="232" t="str">
        <f>IF(ISERROR(発注情報!O147)=TRUE,"",IF(OR(発注情報!O147="",発注情報!O147=0),"",発注情報!O147))</f>
        <v/>
      </c>
      <c r="F26" s="232" t="str">
        <f>IF(ISERROR(発注情報!P147)=TRUE,"",IF(OR(発注情報!P147="",発注情報!P147=0),"",発注情報!P147))</f>
        <v/>
      </c>
      <c r="G26" s="232" t="str">
        <f>IF(ISERROR(発注情報!Q147)=TRUE,"",IF(OR(発注情報!Q147="",発注情報!Q147=0),"",発注情報!Q147))</f>
        <v/>
      </c>
      <c r="H26" s="149" t="str">
        <f>IF(ISERROR(発注情報!R241)=TRUE,"",IF(OR(発注情報!R241="",発注情報!R241=0),"",発注情報!R241))</f>
        <v/>
      </c>
      <c r="I26" s="150" t="str">
        <f>IF(ISERROR(発注情報!S241)=TRUE,"",IF(OR(発注情報!S241="",発注情報!S241=0),"",発注情報!S241))</f>
        <v/>
      </c>
      <c r="J26" s="151" t="str">
        <f>IF(ISERROR(発注情報!T241)=TRUE,"",IF(OR(発注情報!T241="",発注情報!T241=0),"",発注情報!T241))</f>
        <v/>
      </c>
      <c r="K26" s="152" t="str">
        <f>IF(ISERROR(発注情報!U241)=TRUE,"",IF(OR(発注情報!U241="",発注情報!U241=0),"",発注情報!U241))</f>
        <v/>
      </c>
      <c r="L26" s="151" t="str">
        <f>IF(ISERROR(発注情報!V241)=TRUE,"",IF(OR(発注情報!V241="",発注情報!V241=0),"",発注情報!V241))</f>
        <v/>
      </c>
      <c r="M26" s="152" t="str">
        <f>IF(ISERROR(発注情報!W241)=TRUE,"",IF(OR(発注情報!W241="",発注情報!W241=0),"",発注情報!W241))</f>
        <v/>
      </c>
      <c r="N26" s="151" t="str">
        <f>IF(ISERROR(発注情報!X241)=TRUE,"",IF(OR(発注情報!X241="",発注情報!X241=0),"",発注情報!X241))</f>
        <v/>
      </c>
      <c r="O26" s="152" t="str">
        <f>IF(ISERROR(発注情報!Y241)=TRUE,"",IF(OR(発注情報!Y241="",発注情報!Y241=0),"",発注情報!Y241))</f>
        <v/>
      </c>
      <c r="P26" s="151" t="str">
        <f>IF(ISERROR(発注情報!Z241)=TRUE,"",IF(OR(発注情報!Z241="",発注情報!Z241=0),"",発注情報!Z241))</f>
        <v/>
      </c>
      <c r="Q26" s="152" t="str">
        <f>IF(ISERROR(発注情報!AA241)=TRUE,"",IF(OR(発注情報!AA241="",発注情報!AA241=0),"",発注情報!AA241))</f>
        <v/>
      </c>
      <c r="R26" s="151" t="str">
        <f>IF(ISERROR(発注情報!AB241)=TRUE,"",IF(OR(発注情報!AB241="",発注情報!AB241=0),"",発注情報!AB241))</f>
        <v/>
      </c>
      <c r="S26" s="152" t="str">
        <f>IF(ISERROR(発注情報!AC241)=TRUE,"",IF(OR(発注情報!AC241="",発注情報!AC241=0),"",発注情報!AC241))</f>
        <v/>
      </c>
      <c r="T26" s="151" t="str">
        <f>IF(ISERROR(発注情報!AD241)=TRUE,"",IF(OR(発注情報!AD241="",発注情報!AD241=0),"",発注情報!AD241))</f>
        <v/>
      </c>
      <c r="U26" s="152" t="str">
        <f>IF(ISERROR(発注情報!AE241)=TRUE,"",IF(OR(発注情報!AE241="",発注情報!AE241=0),"",発注情報!AE241))</f>
        <v/>
      </c>
      <c r="V26" s="151" t="str">
        <f>IF(ISERROR(発注情報!AF241)=TRUE,"",IF(OR(発注情報!AF241="",発注情報!AF241=0),"",発注情報!AF241))</f>
        <v/>
      </c>
      <c r="W26" s="152" t="str">
        <f>IF(ISERROR(発注情報!AG241)=TRUE,"",IF(OR(発注情報!AG241="",発注情報!AG241=0),"",発注情報!AG241))</f>
        <v/>
      </c>
      <c r="X26" s="151" t="str">
        <f>IF(ISERROR(発注情報!AH241)=TRUE,"",IF(OR(発注情報!AH241="",発注情報!AH241=0),"",発注情報!AH241))</f>
        <v/>
      </c>
      <c r="Y26" s="152" t="str">
        <f>IF(ISERROR(発注情報!AI241)=TRUE,"",IF(OR(発注情報!AI241="",発注情報!AI241=0),"",発注情報!AI241))</f>
        <v/>
      </c>
      <c r="Z26" s="151" t="str">
        <f>IF(ISERROR(発注情報!AJ241)=TRUE,"",IF(OR(発注情報!AJ241="",発注情報!AJ241=0),"",発注情報!AJ241))</f>
        <v/>
      </c>
      <c r="AA26" s="152" t="str">
        <f>IF(ISERROR(発注情報!AK241)=TRUE,"",IF(OR(発注情報!AK241="",発注情報!AK241=0),"",発注情報!AK241))</f>
        <v/>
      </c>
      <c r="AB26" s="151" t="str">
        <f>IF(ISERROR(発注情報!AL241)=TRUE,"",IF(OR(発注情報!AL241="",発注情報!AL241=0),"",発注情報!AL241))</f>
        <v/>
      </c>
      <c r="AC26" s="152" t="str">
        <f>IF(ISERROR(発注情報!AM241)=TRUE,"",IF(OR(発注情報!AM241="",発注情報!AM241=0),"",発注情報!AM241))</f>
        <v/>
      </c>
      <c r="AD26" s="151" t="str">
        <f>IF(ISERROR(発注情報!AN241)=TRUE,"",IF(OR(発注情報!AN241="",発注情報!AN241=0),"",発注情報!AN241))</f>
        <v/>
      </c>
      <c r="AE26" s="152" t="str">
        <f>IF(ISERROR(発注情報!AO241)=TRUE,"",IF(OR(発注情報!AO241="",発注情報!AO241=0),"",発注情報!AO241))</f>
        <v/>
      </c>
      <c r="AF26" s="151" t="str">
        <f>IF(ISERROR(発注情報!AP241)=TRUE,"",IF(OR(発注情報!AP241="",発注情報!AP241=0),"",発注情報!AP241))</f>
        <v/>
      </c>
      <c r="AG26" s="152" t="str">
        <f>IF(ISERROR(発注情報!AQ241)=TRUE,"",IF(OR(発注情報!AQ241="",発注情報!AQ241=0),"",発注情報!AQ241))</f>
        <v/>
      </c>
      <c r="AH26" s="149" t="str">
        <f>IF(ISERROR(発注情報!AR241)=TRUE,"",IF(OR(発注情報!AR241="",発注情報!AR241=0),"",発注情報!AR241))</f>
        <v/>
      </c>
      <c r="AI26" s="150" t="str">
        <f>IF(ISERROR(発注情報!AS241)=TRUE,"",IF(OR(発注情報!AS241="",発注情報!AS241=0),"",発注情報!AS241))</f>
        <v/>
      </c>
    </row>
    <row r="27" spans="1:35" ht="18.75" customHeight="1" x14ac:dyDescent="0.2">
      <c r="A27" s="136">
        <v>22</v>
      </c>
      <c r="B27" s="142" t="str">
        <f>IF(ISERROR(発注情報!L242)=TRUE,"",IF(OR(発注情報!L242="",発注情報!L242=0),"",IF(発注情報!K242=発注情報!$K$76,発注情報!L242&amp;" (SUP.)",IF(発注情報!K242=発注情報!$K$77,発注情報!L242&amp;" (EXH.)",発注情報!L242))))</f>
        <v/>
      </c>
      <c r="C27" s="143" t="str">
        <f>IF(ISERROR(発注情報!M242)=TRUE,"",IF(OR(発注情報!M242="",発注情報!M242=0),"",発注情報!M242))</f>
        <v/>
      </c>
      <c r="D27" s="143" t="str">
        <f>IF(C27="","",C27*発注情報!$D$2)</f>
        <v/>
      </c>
      <c r="E27" s="232" t="str">
        <f>IF(ISERROR(発注情報!O148)=TRUE,"",IF(OR(発注情報!O148="",発注情報!O148=0),"",発注情報!O148))</f>
        <v/>
      </c>
      <c r="F27" s="232" t="str">
        <f>IF(ISERROR(発注情報!P148)=TRUE,"",IF(OR(発注情報!P148="",発注情報!P148=0),"",発注情報!P148))</f>
        <v/>
      </c>
      <c r="G27" s="232" t="str">
        <f>IF(ISERROR(発注情報!Q148)=TRUE,"",IF(OR(発注情報!Q148="",発注情報!Q148=0),"",発注情報!Q148))</f>
        <v/>
      </c>
      <c r="H27" s="149" t="str">
        <f>IF(ISERROR(発注情報!R242)=TRUE,"",IF(OR(発注情報!R242="",発注情報!R242=0),"",発注情報!R242))</f>
        <v/>
      </c>
      <c r="I27" s="150" t="str">
        <f>IF(ISERROR(発注情報!S242)=TRUE,"",IF(OR(発注情報!S242="",発注情報!S242=0),"",発注情報!S242))</f>
        <v/>
      </c>
      <c r="J27" s="151" t="str">
        <f>IF(ISERROR(発注情報!T242)=TRUE,"",IF(OR(発注情報!T242="",発注情報!T242=0),"",発注情報!T242))</f>
        <v/>
      </c>
      <c r="K27" s="152" t="str">
        <f>IF(ISERROR(発注情報!U242)=TRUE,"",IF(OR(発注情報!U242="",発注情報!U242=0),"",発注情報!U242))</f>
        <v/>
      </c>
      <c r="L27" s="151" t="str">
        <f>IF(ISERROR(発注情報!V242)=TRUE,"",IF(OR(発注情報!V242="",発注情報!V242=0),"",発注情報!V242))</f>
        <v/>
      </c>
      <c r="M27" s="152" t="str">
        <f>IF(ISERROR(発注情報!W242)=TRUE,"",IF(OR(発注情報!W242="",発注情報!W242=0),"",発注情報!W242))</f>
        <v/>
      </c>
      <c r="N27" s="151" t="str">
        <f>IF(ISERROR(発注情報!X242)=TRUE,"",IF(OR(発注情報!X242="",発注情報!X242=0),"",発注情報!X242))</f>
        <v/>
      </c>
      <c r="O27" s="152" t="str">
        <f>IF(ISERROR(発注情報!Y242)=TRUE,"",IF(OR(発注情報!Y242="",発注情報!Y242=0),"",発注情報!Y242))</f>
        <v/>
      </c>
      <c r="P27" s="151" t="str">
        <f>IF(ISERROR(発注情報!Z242)=TRUE,"",IF(OR(発注情報!Z242="",発注情報!Z242=0),"",発注情報!Z242))</f>
        <v/>
      </c>
      <c r="Q27" s="152" t="str">
        <f>IF(ISERROR(発注情報!AA242)=TRUE,"",IF(OR(発注情報!AA242="",発注情報!AA242=0),"",発注情報!AA242))</f>
        <v/>
      </c>
      <c r="R27" s="151" t="str">
        <f>IF(ISERROR(発注情報!AB242)=TRUE,"",IF(OR(発注情報!AB242="",発注情報!AB242=0),"",発注情報!AB242))</f>
        <v/>
      </c>
      <c r="S27" s="152" t="str">
        <f>IF(ISERROR(発注情報!AC242)=TRUE,"",IF(OR(発注情報!AC242="",発注情報!AC242=0),"",発注情報!AC242))</f>
        <v/>
      </c>
      <c r="T27" s="151" t="str">
        <f>IF(ISERROR(発注情報!AD242)=TRUE,"",IF(OR(発注情報!AD242="",発注情報!AD242=0),"",発注情報!AD242))</f>
        <v/>
      </c>
      <c r="U27" s="152" t="str">
        <f>IF(ISERROR(発注情報!AE242)=TRUE,"",IF(OR(発注情報!AE242="",発注情報!AE242=0),"",発注情報!AE242))</f>
        <v/>
      </c>
      <c r="V27" s="151" t="str">
        <f>IF(ISERROR(発注情報!AF242)=TRUE,"",IF(OR(発注情報!AF242="",発注情報!AF242=0),"",発注情報!AF242))</f>
        <v/>
      </c>
      <c r="W27" s="152" t="str">
        <f>IF(ISERROR(発注情報!AG242)=TRUE,"",IF(OR(発注情報!AG242="",発注情報!AG242=0),"",発注情報!AG242))</f>
        <v/>
      </c>
      <c r="X27" s="151" t="str">
        <f>IF(ISERROR(発注情報!AH242)=TRUE,"",IF(OR(発注情報!AH242="",発注情報!AH242=0),"",発注情報!AH242))</f>
        <v/>
      </c>
      <c r="Y27" s="152" t="str">
        <f>IF(ISERROR(発注情報!AI242)=TRUE,"",IF(OR(発注情報!AI242="",発注情報!AI242=0),"",発注情報!AI242))</f>
        <v/>
      </c>
      <c r="Z27" s="151" t="str">
        <f>IF(ISERROR(発注情報!AJ242)=TRUE,"",IF(OR(発注情報!AJ242="",発注情報!AJ242=0),"",発注情報!AJ242))</f>
        <v/>
      </c>
      <c r="AA27" s="152" t="str">
        <f>IF(ISERROR(発注情報!AK242)=TRUE,"",IF(OR(発注情報!AK242="",発注情報!AK242=0),"",発注情報!AK242))</f>
        <v/>
      </c>
      <c r="AB27" s="151" t="str">
        <f>IF(ISERROR(発注情報!AL242)=TRUE,"",IF(OR(発注情報!AL242="",発注情報!AL242=0),"",発注情報!AL242))</f>
        <v/>
      </c>
      <c r="AC27" s="152" t="str">
        <f>IF(ISERROR(発注情報!AM242)=TRUE,"",IF(OR(発注情報!AM242="",発注情報!AM242=0),"",発注情報!AM242))</f>
        <v/>
      </c>
      <c r="AD27" s="151" t="str">
        <f>IF(ISERROR(発注情報!AN242)=TRUE,"",IF(OR(発注情報!AN242="",発注情報!AN242=0),"",発注情報!AN242))</f>
        <v/>
      </c>
      <c r="AE27" s="152" t="str">
        <f>IF(ISERROR(発注情報!AO242)=TRUE,"",IF(OR(発注情報!AO242="",発注情報!AO242=0),"",発注情報!AO242))</f>
        <v/>
      </c>
      <c r="AF27" s="151" t="str">
        <f>IF(ISERROR(発注情報!AP242)=TRUE,"",IF(OR(発注情報!AP242="",発注情報!AP242=0),"",発注情報!AP242))</f>
        <v/>
      </c>
      <c r="AG27" s="152" t="str">
        <f>IF(ISERROR(発注情報!AQ242)=TRUE,"",IF(OR(発注情報!AQ242="",発注情報!AQ242=0),"",発注情報!AQ242))</f>
        <v/>
      </c>
      <c r="AH27" s="149" t="str">
        <f>IF(ISERROR(発注情報!AR242)=TRUE,"",IF(OR(発注情報!AR242="",発注情報!AR242=0),"",発注情報!AR242))</f>
        <v/>
      </c>
      <c r="AI27" s="150" t="str">
        <f>IF(ISERROR(発注情報!AS242)=TRUE,"",IF(OR(発注情報!AS242="",発注情報!AS242=0),"",発注情報!AS242))</f>
        <v/>
      </c>
    </row>
    <row r="28" spans="1:35" ht="18.75" customHeight="1" x14ac:dyDescent="0.2">
      <c r="A28" s="153">
        <v>23</v>
      </c>
      <c r="B28" s="142" t="str">
        <f>IF(ISERROR(発注情報!L243)=TRUE,"",IF(OR(発注情報!L243="",発注情報!L243=0),"",IF(発注情報!K243=発注情報!$K$76,発注情報!L243&amp;" (SUP.)",IF(発注情報!K243=発注情報!$K$77,発注情報!L243&amp;" (EXH.)",発注情報!L243))))</f>
        <v/>
      </c>
      <c r="C28" s="143" t="str">
        <f>IF(ISERROR(発注情報!M243)=TRUE,"",IF(OR(発注情報!M243="",発注情報!M243=0),"",発注情報!M243))</f>
        <v/>
      </c>
      <c r="D28" s="143" t="str">
        <f>IF(C28="","",C28*発注情報!$D$2)</f>
        <v/>
      </c>
      <c r="E28" s="232" t="str">
        <f>IF(ISERROR(発注情報!O149)=TRUE,"",IF(OR(発注情報!O149="",発注情報!O149=0),"",発注情報!O149))</f>
        <v/>
      </c>
      <c r="F28" s="232" t="str">
        <f>IF(ISERROR(発注情報!P149)=TRUE,"",IF(OR(発注情報!P149="",発注情報!P149=0),"",発注情報!P149))</f>
        <v/>
      </c>
      <c r="G28" s="232" t="str">
        <f>IF(ISERROR(発注情報!Q149)=TRUE,"",IF(OR(発注情報!Q149="",発注情報!Q149=0),"",発注情報!Q149))</f>
        <v/>
      </c>
      <c r="H28" s="149" t="str">
        <f>IF(ISERROR(発注情報!R243)=TRUE,"",IF(OR(発注情報!R243="",発注情報!R243=0),"",発注情報!R243))</f>
        <v/>
      </c>
      <c r="I28" s="150" t="str">
        <f>IF(ISERROR(発注情報!S243)=TRUE,"",IF(OR(発注情報!S243="",発注情報!S243=0),"",発注情報!S243))</f>
        <v/>
      </c>
      <c r="J28" s="151" t="str">
        <f>IF(ISERROR(発注情報!T243)=TRUE,"",IF(OR(発注情報!T243="",発注情報!T243=0),"",発注情報!T243))</f>
        <v/>
      </c>
      <c r="K28" s="152" t="str">
        <f>IF(ISERROR(発注情報!U243)=TRUE,"",IF(OR(発注情報!U243="",発注情報!U243=0),"",発注情報!U243))</f>
        <v/>
      </c>
      <c r="L28" s="151" t="str">
        <f>IF(ISERROR(発注情報!V243)=TRUE,"",IF(OR(発注情報!V243="",発注情報!V243=0),"",発注情報!V243))</f>
        <v/>
      </c>
      <c r="M28" s="152" t="str">
        <f>IF(ISERROR(発注情報!W243)=TRUE,"",IF(OR(発注情報!W243="",発注情報!W243=0),"",発注情報!W243))</f>
        <v/>
      </c>
      <c r="N28" s="151" t="str">
        <f>IF(ISERROR(発注情報!X243)=TRUE,"",IF(OR(発注情報!X243="",発注情報!X243=0),"",発注情報!X243))</f>
        <v/>
      </c>
      <c r="O28" s="152" t="str">
        <f>IF(ISERROR(発注情報!Y243)=TRUE,"",IF(OR(発注情報!Y243="",発注情報!Y243=0),"",発注情報!Y243))</f>
        <v/>
      </c>
      <c r="P28" s="151" t="str">
        <f>IF(ISERROR(発注情報!Z243)=TRUE,"",IF(OR(発注情報!Z243="",発注情報!Z243=0),"",発注情報!Z243))</f>
        <v/>
      </c>
      <c r="Q28" s="152" t="str">
        <f>IF(ISERROR(発注情報!AA243)=TRUE,"",IF(OR(発注情報!AA243="",発注情報!AA243=0),"",発注情報!AA243))</f>
        <v/>
      </c>
      <c r="R28" s="151" t="str">
        <f>IF(ISERROR(発注情報!AB243)=TRUE,"",IF(OR(発注情報!AB243="",発注情報!AB243=0),"",発注情報!AB243))</f>
        <v/>
      </c>
      <c r="S28" s="152" t="str">
        <f>IF(ISERROR(発注情報!AC243)=TRUE,"",IF(OR(発注情報!AC243="",発注情報!AC243=0),"",発注情報!AC243))</f>
        <v/>
      </c>
      <c r="T28" s="151" t="str">
        <f>IF(ISERROR(発注情報!AD243)=TRUE,"",IF(OR(発注情報!AD243="",発注情報!AD243=0),"",発注情報!AD243))</f>
        <v/>
      </c>
      <c r="U28" s="152" t="str">
        <f>IF(ISERROR(発注情報!AE243)=TRUE,"",IF(OR(発注情報!AE243="",発注情報!AE243=0),"",発注情報!AE243))</f>
        <v/>
      </c>
      <c r="V28" s="151" t="str">
        <f>IF(ISERROR(発注情報!AF243)=TRUE,"",IF(OR(発注情報!AF243="",発注情報!AF243=0),"",発注情報!AF243))</f>
        <v/>
      </c>
      <c r="W28" s="152" t="str">
        <f>IF(ISERROR(発注情報!AG243)=TRUE,"",IF(OR(発注情報!AG243="",発注情報!AG243=0),"",発注情報!AG243))</f>
        <v/>
      </c>
      <c r="X28" s="151" t="str">
        <f>IF(ISERROR(発注情報!AH243)=TRUE,"",IF(OR(発注情報!AH243="",発注情報!AH243=0),"",発注情報!AH243))</f>
        <v/>
      </c>
      <c r="Y28" s="152" t="str">
        <f>IF(ISERROR(発注情報!AI243)=TRUE,"",IF(OR(発注情報!AI243="",発注情報!AI243=0),"",発注情報!AI243))</f>
        <v/>
      </c>
      <c r="Z28" s="151" t="str">
        <f>IF(ISERROR(発注情報!AJ243)=TRUE,"",IF(OR(発注情報!AJ243="",発注情報!AJ243=0),"",発注情報!AJ243))</f>
        <v/>
      </c>
      <c r="AA28" s="152" t="str">
        <f>IF(ISERROR(発注情報!AK243)=TRUE,"",IF(OR(発注情報!AK243="",発注情報!AK243=0),"",発注情報!AK243))</f>
        <v/>
      </c>
      <c r="AB28" s="151" t="str">
        <f>IF(ISERROR(発注情報!AL243)=TRUE,"",IF(OR(発注情報!AL243="",発注情報!AL243=0),"",発注情報!AL243))</f>
        <v/>
      </c>
      <c r="AC28" s="152" t="str">
        <f>IF(ISERROR(発注情報!AM243)=TRUE,"",IF(OR(発注情報!AM243="",発注情報!AM243=0),"",発注情報!AM243))</f>
        <v/>
      </c>
      <c r="AD28" s="151" t="str">
        <f>IF(ISERROR(発注情報!AN243)=TRUE,"",IF(OR(発注情報!AN243="",発注情報!AN243=0),"",発注情報!AN243))</f>
        <v/>
      </c>
      <c r="AE28" s="152" t="str">
        <f>IF(ISERROR(発注情報!AO243)=TRUE,"",IF(OR(発注情報!AO243="",発注情報!AO243=0),"",発注情報!AO243))</f>
        <v/>
      </c>
      <c r="AF28" s="151" t="str">
        <f>IF(ISERROR(発注情報!AP243)=TRUE,"",IF(OR(発注情報!AP243="",発注情報!AP243=0),"",発注情報!AP243))</f>
        <v/>
      </c>
      <c r="AG28" s="152" t="str">
        <f>IF(ISERROR(発注情報!AQ243)=TRUE,"",IF(OR(発注情報!AQ243="",発注情報!AQ243=0),"",発注情報!AQ243))</f>
        <v/>
      </c>
      <c r="AH28" s="149" t="str">
        <f>IF(ISERROR(発注情報!AR243)=TRUE,"",IF(OR(発注情報!AR243="",発注情報!AR243=0),"",発注情報!AR243))</f>
        <v/>
      </c>
      <c r="AI28" s="150" t="str">
        <f>IF(ISERROR(発注情報!AS243)=TRUE,"",IF(OR(発注情報!AS243="",発注情報!AS243=0),"",発注情報!AS243))</f>
        <v/>
      </c>
    </row>
    <row r="29" spans="1:35" ht="18.75" customHeight="1" x14ac:dyDescent="0.2">
      <c r="A29" s="153">
        <v>24</v>
      </c>
      <c r="B29" s="142" t="str">
        <f>IF(ISERROR(発注情報!L244)=TRUE,"",IF(OR(発注情報!L244="",発注情報!L244=0),"",IF(発注情報!K244=発注情報!$K$76,発注情報!L244&amp;" (SUP.)",IF(発注情報!K244=発注情報!$K$77,発注情報!L244&amp;" (EXH.)",発注情報!L244))))</f>
        <v/>
      </c>
      <c r="C29" s="143" t="str">
        <f>IF(ISERROR(発注情報!M244)=TRUE,"",IF(OR(発注情報!M244="",発注情報!M244=0),"",発注情報!M244))</f>
        <v/>
      </c>
      <c r="D29" s="143" t="str">
        <f>IF(C29="","",C29*発注情報!$D$2)</f>
        <v/>
      </c>
      <c r="E29" s="232" t="str">
        <f>IF(ISERROR(発注情報!O150)=TRUE,"",IF(OR(発注情報!O150="",発注情報!O150=0),"",発注情報!O150))</f>
        <v/>
      </c>
      <c r="F29" s="232" t="str">
        <f>IF(ISERROR(発注情報!P150)=TRUE,"",IF(OR(発注情報!P150="",発注情報!P150=0),"",発注情報!P150))</f>
        <v/>
      </c>
      <c r="G29" s="232" t="str">
        <f>IF(ISERROR(発注情報!Q150)=TRUE,"",IF(OR(発注情報!Q150="",発注情報!Q150=0),"",発注情報!Q150))</f>
        <v/>
      </c>
      <c r="H29" s="149" t="str">
        <f>IF(ISERROR(発注情報!R244)=TRUE,"",IF(OR(発注情報!R244="",発注情報!R244=0),"",発注情報!R244))</f>
        <v/>
      </c>
      <c r="I29" s="150" t="str">
        <f>IF(ISERROR(発注情報!S244)=TRUE,"",IF(OR(発注情報!S244="",発注情報!S244=0),"",発注情報!S244))</f>
        <v/>
      </c>
      <c r="J29" s="151" t="str">
        <f>IF(ISERROR(発注情報!T244)=TRUE,"",IF(OR(発注情報!T244="",発注情報!T244=0),"",発注情報!T244))</f>
        <v/>
      </c>
      <c r="K29" s="152" t="str">
        <f>IF(ISERROR(発注情報!U244)=TRUE,"",IF(OR(発注情報!U244="",発注情報!U244=0),"",発注情報!U244))</f>
        <v/>
      </c>
      <c r="L29" s="151" t="str">
        <f>IF(ISERROR(発注情報!V244)=TRUE,"",IF(OR(発注情報!V244="",発注情報!V244=0),"",発注情報!V244))</f>
        <v/>
      </c>
      <c r="M29" s="152" t="str">
        <f>IF(ISERROR(発注情報!W244)=TRUE,"",IF(OR(発注情報!W244="",発注情報!W244=0),"",発注情報!W244))</f>
        <v/>
      </c>
      <c r="N29" s="151" t="str">
        <f>IF(ISERROR(発注情報!X244)=TRUE,"",IF(OR(発注情報!X244="",発注情報!X244=0),"",発注情報!X244))</f>
        <v/>
      </c>
      <c r="O29" s="152" t="str">
        <f>IF(ISERROR(発注情報!Y244)=TRUE,"",IF(OR(発注情報!Y244="",発注情報!Y244=0),"",発注情報!Y244))</f>
        <v/>
      </c>
      <c r="P29" s="151" t="str">
        <f>IF(ISERROR(発注情報!Z244)=TRUE,"",IF(OR(発注情報!Z244="",発注情報!Z244=0),"",発注情報!Z244))</f>
        <v/>
      </c>
      <c r="Q29" s="152" t="str">
        <f>IF(ISERROR(発注情報!AA244)=TRUE,"",IF(OR(発注情報!AA244="",発注情報!AA244=0),"",発注情報!AA244))</f>
        <v/>
      </c>
      <c r="R29" s="151" t="str">
        <f>IF(ISERROR(発注情報!AB244)=TRUE,"",IF(OR(発注情報!AB244="",発注情報!AB244=0),"",発注情報!AB244))</f>
        <v/>
      </c>
      <c r="S29" s="152" t="str">
        <f>IF(ISERROR(発注情報!AC244)=TRUE,"",IF(OR(発注情報!AC244="",発注情報!AC244=0),"",発注情報!AC244))</f>
        <v/>
      </c>
      <c r="T29" s="151" t="str">
        <f>IF(ISERROR(発注情報!AD244)=TRUE,"",IF(OR(発注情報!AD244="",発注情報!AD244=0),"",発注情報!AD244))</f>
        <v/>
      </c>
      <c r="U29" s="152" t="str">
        <f>IF(ISERROR(発注情報!AE244)=TRUE,"",IF(OR(発注情報!AE244="",発注情報!AE244=0),"",発注情報!AE244))</f>
        <v/>
      </c>
      <c r="V29" s="151" t="str">
        <f>IF(ISERROR(発注情報!AF244)=TRUE,"",IF(OR(発注情報!AF244="",発注情報!AF244=0),"",発注情報!AF244))</f>
        <v/>
      </c>
      <c r="W29" s="152" t="str">
        <f>IF(ISERROR(発注情報!AG244)=TRUE,"",IF(OR(発注情報!AG244="",発注情報!AG244=0),"",発注情報!AG244))</f>
        <v/>
      </c>
      <c r="X29" s="151" t="str">
        <f>IF(ISERROR(発注情報!AH244)=TRUE,"",IF(OR(発注情報!AH244="",発注情報!AH244=0),"",発注情報!AH244))</f>
        <v/>
      </c>
      <c r="Y29" s="152" t="str">
        <f>IF(ISERROR(発注情報!AI244)=TRUE,"",IF(OR(発注情報!AI244="",発注情報!AI244=0),"",発注情報!AI244))</f>
        <v/>
      </c>
      <c r="Z29" s="151" t="str">
        <f>IF(ISERROR(発注情報!AJ244)=TRUE,"",IF(OR(発注情報!AJ244="",発注情報!AJ244=0),"",発注情報!AJ244))</f>
        <v/>
      </c>
      <c r="AA29" s="152" t="str">
        <f>IF(ISERROR(発注情報!AK244)=TRUE,"",IF(OR(発注情報!AK244="",発注情報!AK244=0),"",発注情報!AK244))</f>
        <v/>
      </c>
      <c r="AB29" s="151" t="str">
        <f>IF(ISERROR(発注情報!AL244)=TRUE,"",IF(OR(発注情報!AL244="",発注情報!AL244=0),"",発注情報!AL244))</f>
        <v/>
      </c>
      <c r="AC29" s="152" t="str">
        <f>IF(ISERROR(発注情報!AM244)=TRUE,"",IF(OR(発注情報!AM244="",発注情報!AM244=0),"",発注情報!AM244))</f>
        <v/>
      </c>
      <c r="AD29" s="151" t="str">
        <f>IF(ISERROR(発注情報!AN244)=TRUE,"",IF(OR(発注情報!AN244="",発注情報!AN244=0),"",発注情報!AN244))</f>
        <v/>
      </c>
      <c r="AE29" s="152" t="str">
        <f>IF(ISERROR(発注情報!AO244)=TRUE,"",IF(OR(発注情報!AO244="",発注情報!AO244=0),"",発注情報!AO244))</f>
        <v/>
      </c>
      <c r="AF29" s="151" t="str">
        <f>IF(ISERROR(発注情報!AP244)=TRUE,"",IF(OR(発注情報!AP244="",発注情報!AP244=0),"",発注情報!AP244))</f>
        <v/>
      </c>
      <c r="AG29" s="152" t="str">
        <f>IF(ISERROR(発注情報!AQ244)=TRUE,"",IF(OR(発注情報!AQ244="",発注情報!AQ244=0),"",発注情報!AQ244))</f>
        <v/>
      </c>
      <c r="AH29" s="149" t="str">
        <f>IF(ISERROR(発注情報!AR244)=TRUE,"",IF(OR(発注情報!AR244="",発注情報!AR244=0),"",発注情報!AR244))</f>
        <v/>
      </c>
      <c r="AI29" s="150" t="str">
        <f>IF(ISERROR(発注情報!AS244)=TRUE,"",IF(OR(発注情報!AS244="",発注情報!AS244=0),"",発注情報!AS244))</f>
        <v/>
      </c>
    </row>
    <row r="30" spans="1:35" ht="18.75" customHeight="1" x14ac:dyDescent="0.2">
      <c r="A30" s="153"/>
      <c r="B30" s="157"/>
      <c r="C30" s="154"/>
      <c r="D30" s="234"/>
      <c r="E30" s="233"/>
      <c r="F30" s="233"/>
      <c r="G30" s="233"/>
      <c r="H30" s="801"/>
      <c r="I30" s="780"/>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779"/>
      <c r="AI30" s="780"/>
    </row>
    <row r="31" spans="1:35" ht="18.75" customHeight="1" x14ac:dyDescent="0.2">
      <c r="A31" s="153"/>
      <c r="B31" s="157" t="s">
        <v>281</v>
      </c>
      <c r="C31" s="154"/>
      <c r="D31" s="234"/>
      <c r="E31" s="233" t="str">
        <f>IF(ISERROR(発注情報!O164)=TRUE,"",IF(OR(発注情報!O164="",発注情報!O164=0),"",発注情報!O164))</f>
        <v>2M</v>
      </c>
      <c r="F31" s="233" t="str">
        <f>IF(ISERROR(発注情報!P164)=TRUE,"",IF(OR(発注情報!P164="",発注情報!P164=0),"",発注情報!P164))</f>
        <v/>
      </c>
      <c r="G31" s="233" t="str">
        <f>IF(ISERROR(発注情報!Q164)=TRUE,"",IF(OR(発注情報!Q164="",発注情報!Q164=0),"",発注情報!Q164))</f>
        <v/>
      </c>
      <c r="H31" s="159"/>
      <c r="I31" s="156"/>
      <c r="J31" s="158" t="str">
        <f>IF(仕様書作成!K40="","",仕様書作成!K40)</f>
        <v/>
      </c>
      <c r="K31" s="158" t="str">
        <f>IF(仕様書作成!L40="","",仕様書作成!L40)</f>
        <v/>
      </c>
      <c r="L31" s="158" t="str">
        <f>IF(仕様書作成!M40="","",仕様書作成!M40)</f>
        <v/>
      </c>
      <c r="M31" s="158" t="str">
        <f>IF(仕様書作成!N40="","",仕様書作成!N40)</f>
        <v/>
      </c>
      <c r="N31" s="158" t="str">
        <f>IF(仕様書作成!O40="","",仕様書作成!O40)</f>
        <v/>
      </c>
      <c r="O31" s="158" t="str">
        <f>IF(仕様書作成!P40="","",仕様書作成!P40)</f>
        <v/>
      </c>
      <c r="P31" s="158" t="str">
        <f>IF(仕様書作成!Q40="","",仕様書作成!Q40)</f>
        <v/>
      </c>
      <c r="Q31" s="158" t="str">
        <f>IF(仕様書作成!R40="","",仕様書作成!R40)</f>
        <v/>
      </c>
      <c r="R31" s="158" t="str">
        <f>IF(仕様書作成!S40="","",仕様書作成!S40)</f>
        <v/>
      </c>
      <c r="S31" s="158" t="str">
        <f>IF(仕様書作成!T40="","",仕様書作成!T40)</f>
        <v/>
      </c>
      <c r="T31" s="158" t="str">
        <f>IF(仕様書作成!U40="","",仕様書作成!U40)</f>
        <v/>
      </c>
      <c r="U31" s="158" t="str">
        <f>IF(仕様書作成!V40="","",仕様書作成!V40)</f>
        <v/>
      </c>
      <c r="V31" s="158" t="str">
        <f>IF(仕様書作成!W40="","",仕様書作成!W40)</f>
        <v/>
      </c>
      <c r="W31" s="158" t="str">
        <f>IF(仕様書作成!X40="","",仕様書作成!X40)</f>
        <v/>
      </c>
      <c r="X31" s="158" t="str">
        <f>IF(仕様書作成!Y40="","",仕様書作成!Y40)</f>
        <v/>
      </c>
      <c r="Y31" s="158" t="str">
        <f>IF(仕様書作成!Z40="","",仕様書作成!Z40)</f>
        <v/>
      </c>
      <c r="Z31" s="158" t="str">
        <f>IF(仕様書作成!AA40="","",仕様書作成!AA40)</f>
        <v/>
      </c>
      <c r="AA31" s="158" t="str">
        <f>IF(仕様書作成!AB40="","",仕様書作成!AB40)</f>
        <v/>
      </c>
      <c r="AB31" s="158" t="str">
        <f>IF(仕様書作成!AC40="","",仕様書作成!AC40)</f>
        <v/>
      </c>
      <c r="AC31" s="158" t="str">
        <f>IF(仕様書作成!AD40="","",仕様書作成!AD40)</f>
        <v/>
      </c>
      <c r="AD31" s="158" t="str">
        <f>IF(仕様書作成!AE40="","",仕様書作成!AE40)</f>
        <v/>
      </c>
      <c r="AE31" s="158" t="str">
        <f>IF(仕様書作成!AF40="","",仕様書作成!AF40)</f>
        <v/>
      </c>
      <c r="AF31" s="158" t="str">
        <f>IF(仕様書作成!AG40="","",仕様書作成!AG40)</f>
        <v/>
      </c>
      <c r="AG31" s="158" t="str">
        <f>IF(仕様書作成!AH40="","",仕様書作成!AH40)</f>
        <v/>
      </c>
      <c r="AH31" s="159"/>
      <c r="AI31" s="150"/>
    </row>
    <row r="32" spans="1:35" ht="14.25" customHeight="1" x14ac:dyDescent="0.2">
      <c r="A32" s="153"/>
      <c r="B32" s="160" t="s">
        <v>280</v>
      </c>
      <c r="C32" s="154"/>
      <c r="D32" s="234"/>
      <c r="E32" s="233" t="str">
        <f>IF(ISERROR(発注情報!O165)=TRUE,"",IF(OR(発注情報!O165="",発注情報!O165=0),"",発注情報!O165))</f>
        <v>AR</v>
      </c>
      <c r="F32" s="233" t="str">
        <f>IF(ISERROR(発注情報!P165)=TRUE,"",IF(OR(発注情報!P165="",発注情報!P165=0),"",発注情報!P165))</f>
        <v/>
      </c>
      <c r="G32" s="233" t="str">
        <f>IF(ISERROR(発注情報!Q165)=TRUE,"",IF(OR(発注情報!Q165="",発注情報!Q165=0),"",発注情報!Q165))</f>
        <v/>
      </c>
      <c r="H32" s="760" t="s">
        <v>443</v>
      </c>
      <c r="I32" s="761"/>
      <c r="J32" s="161">
        <v>1</v>
      </c>
      <c r="K32" s="162">
        <v>2</v>
      </c>
      <c r="L32" s="161">
        <v>3</v>
      </c>
      <c r="M32" s="162">
        <v>4</v>
      </c>
      <c r="N32" s="161">
        <v>5</v>
      </c>
      <c r="O32" s="162">
        <v>6</v>
      </c>
      <c r="P32" s="161">
        <v>7</v>
      </c>
      <c r="Q32" s="162">
        <v>8</v>
      </c>
      <c r="R32" s="161">
        <v>9</v>
      </c>
      <c r="S32" s="162">
        <v>10</v>
      </c>
      <c r="T32" s="161">
        <v>11</v>
      </c>
      <c r="U32" s="162">
        <v>12</v>
      </c>
      <c r="V32" s="161">
        <v>13</v>
      </c>
      <c r="W32" s="162">
        <v>14</v>
      </c>
      <c r="X32" s="161">
        <v>15</v>
      </c>
      <c r="Y32" s="162">
        <v>16</v>
      </c>
      <c r="Z32" s="161">
        <v>17</v>
      </c>
      <c r="AA32" s="162">
        <v>18</v>
      </c>
      <c r="AB32" s="161">
        <v>19</v>
      </c>
      <c r="AC32" s="162">
        <v>20</v>
      </c>
      <c r="AD32" s="161">
        <v>21</v>
      </c>
      <c r="AE32" s="162">
        <v>22</v>
      </c>
      <c r="AF32" s="161">
        <v>23</v>
      </c>
      <c r="AG32" s="162">
        <v>24</v>
      </c>
      <c r="AH32" s="759" t="s">
        <v>444</v>
      </c>
      <c r="AI32" s="761"/>
    </row>
    <row r="33" spans="1:57" ht="18.75" customHeight="1" x14ac:dyDescent="0.2">
      <c r="B33" s="192" t="str">
        <f>IF(B36&lt;&gt;"",$AD$33,"")</f>
        <v/>
      </c>
      <c r="H33" s="231"/>
      <c r="I33" s="231"/>
      <c r="J33" s="235" t="str">
        <f>IF(OR(COUNTIF(J7:AG29,"A'")&gt;0,COUNTIF(J7:AG29,"B'")&gt;0,COUNTIF(J7:AG29,"A'B'")&gt;0,COUNTIF(J36:AG47,"A'")&gt;0,COUNTIF(J36:AG47,"B'")&gt;0,COUNTIF(J36:AG47,"A'B'")&gt;0),"A'＝横配管Aポート、B'＝横配管Bポート","")</f>
        <v/>
      </c>
      <c r="K33" s="231"/>
      <c r="L33" s="231"/>
      <c r="M33" s="231"/>
      <c r="N33" s="231"/>
      <c r="O33" s="231"/>
      <c r="P33" s="231"/>
      <c r="Q33" s="231"/>
      <c r="R33" s="231"/>
      <c r="S33" s="231"/>
      <c r="T33" s="231"/>
      <c r="U33" s="231"/>
      <c r="V33" s="231"/>
      <c r="W33" s="231"/>
      <c r="X33" s="231"/>
      <c r="Y33" s="231"/>
      <c r="Z33" s="231"/>
      <c r="AA33" s="231"/>
      <c r="AB33" s="231"/>
      <c r="AC33" s="92" t="s">
        <v>381</v>
      </c>
      <c r="AD33" s="92" t="s">
        <v>380</v>
      </c>
      <c r="AE33" s="180" t="s">
        <v>612</v>
      </c>
      <c r="AF33" s="181" t="s">
        <v>613</v>
      </c>
      <c r="AG33" s="231"/>
      <c r="AH33" s="800" t="str">
        <f>IF(B33="","",$AE$33)</f>
        <v/>
      </c>
      <c r="AI33" s="800"/>
    </row>
    <row r="34" spans="1:57" ht="24.75" customHeight="1" x14ac:dyDescent="0.2">
      <c r="B34" s="192" t="str">
        <f>IF(B36&lt;&gt;"",$AC$33,"")</f>
        <v/>
      </c>
      <c r="H34" s="231"/>
      <c r="I34" s="231"/>
      <c r="J34" s="235"/>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row>
    <row r="35" spans="1:57" s="12" customFormat="1" ht="15.75" customHeight="1" x14ac:dyDescent="0.2">
      <c r="A35" s="136"/>
      <c r="B35" s="136"/>
      <c r="C35" s="134" t="str">
        <f t="shared" ref="C35:H35" si="0">IF($B$33&lt;&gt;"",C5,"")</f>
        <v/>
      </c>
      <c r="D35" s="134" t="str">
        <f t="shared" si="0"/>
        <v/>
      </c>
      <c r="E35" s="136" t="str">
        <f t="shared" si="0"/>
        <v/>
      </c>
      <c r="F35" s="136" t="str">
        <f t="shared" si="0"/>
        <v/>
      </c>
      <c r="G35" s="136" t="str">
        <f t="shared" si="0"/>
        <v/>
      </c>
      <c r="H35" s="792" t="str">
        <f t="shared" si="0"/>
        <v/>
      </c>
      <c r="I35" s="792"/>
      <c r="J35" s="135" t="str">
        <f t="shared" ref="J35:AH35" si="1">IF($B$33&lt;&gt;"",J5,"")</f>
        <v/>
      </c>
      <c r="K35" s="135" t="str">
        <f t="shared" si="1"/>
        <v/>
      </c>
      <c r="L35" s="135" t="str">
        <f t="shared" si="1"/>
        <v/>
      </c>
      <c r="M35" s="135" t="str">
        <f t="shared" si="1"/>
        <v/>
      </c>
      <c r="N35" s="135" t="str">
        <f t="shared" si="1"/>
        <v/>
      </c>
      <c r="O35" s="135" t="str">
        <f t="shared" si="1"/>
        <v/>
      </c>
      <c r="P35" s="135" t="str">
        <f t="shared" si="1"/>
        <v/>
      </c>
      <c r="Q35" s="135" t="str">
        <f t="shared" si="1"/>
        <v/>
      </c>
      <c r="R35" s="135" t="str">
        <f t="shared" si="1"/>
        <v/>
      </c>
      <c r="S35" s="135" t="str">
        <f t="shared" si="1"/>
        <v/>
      </c>
      <c r="T35" s="135" t="str">
        <f t="shared" si="1"/>
        <v/>
      </c>
      <c r="U35" s="135" t="str">
        <f t="shared" si="1"/>
        <v/>
      </c>
      <c r="V35" s="135" t="str">
        <f t="shared" si="1"/>
        <v/>
      </c>
      <c r="W35" s="135" t="str">
        <f t="shared" si="1"/>
        <v/>
      </c>
      <c r="X35" s="135" t="str">
        <f t="shared" si="1"/>
        <v/>
      </c>
      <c r="Y35" s="135" t="str">
        <f t="shared" si="1"/>
        <v/>
      </c>
      <c r="Z35" s="135" t="str">
        <f t="shared" si="1"/>
        <v/>
      </c>
      <c r="AA35" s="135" t="str">
        <f t="shared" si="1"/>
        <v/>
      </c>
      <c r="AB35" s="135" t="str">
        <f t="shared" si="1"/>
        <v/>
      </c>
      <c r="AC35" s="135" t="str">
        <f t="shared" si="1"/>
        <v/>
      </c>
      <c r="AD35" s="135" t="str">
        <f t="shared" si="1"/>
        <v/>
      </c>
      <c r="AE35" s="135" t="str">
        <f t="shared" si="1"/>
        <v/>
      </c>
      <c r="AF35" s="135" t="str">
        <f t="shared" si="1"/>
        <v/>
      </c>
      <c r="AG35" s="135" t="str">
        <f t="shared" si="1"/>
        <v/>
      </c>
      <c r="AH35" s="792" t="str">
        <f t="shared" si="1"/>
        <v/>
      </c>
      <c r="AI35" s="79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2">
      <c r="A36" s="136" t="str">
        <f>IF(B36&lt;&gt;"",25,"")</f>
        <v/>
      </c>
      <c r="B36" s="142" t="str">
        <f>IF(ISERROR(発注情報!L245)=TRUE,"",IF(OR(発注情報!L245="",発注情報!L245=0),"",IF(発注情報!K245=発注情報!$K$76,発注情報!L245&amp;" (SUP.)",IF(発注情報!K245=発注情報!$K$77,発注情報!L245&amp;" (EXH.)",発注情報!L245))))</f>
        <v/>
      </c>
      <c r="C36" s="138" t="str">
        <f>IF(ISERROR(発注情報!M245)=TRUE,"",IF(OR(発注情報!M245="",発注情報!M245=0),"",発注情報!M245))</f>
        <v/>
      </c>
      <c r="D36" s="138" t="str">
        <f>IF(C36="","",C36*発注情報!$D$2)</f>
        <v/>
      </c>
      <c r="E36" s="236" t="str">
        <f>IF(ISERROR(発注情報!O245)=TRUE,"",IF(OR(発注情報!O245="",発注情報!O245=0),"",発注情報!O245))</f>
        <v/>
      </c>
      <c r="F36" s="236" t="str">
        <f>IF(ISERROR(発注情報!P245)=TRUE,"",IF(OR(発注情報!P245="",発注情報!P245=0),"",発注情報!P245))</f>
        <v/>
      </c>
      <c r="G36" s="236" t="str">
        <f>IF(ISERROR(発注情報!Q245)=TRUE,"",IF(OR(発注情報!Q245="",発注情報!Q245=0),"",発注情報!Q245))</f>
        <v/>
      </c>
      <c r="H36" s="155" t="str">
        <f>IF(ISERROR(発注情報!R245)=TRUE,"",IF(OR(発注情報!R245="",発注情報!R245=0),"",発注情報!R245))</f>
        <v/>
      </c>
      <c r="I36" s="150" t="str">
        <f>IF(ISERROR(発注情報!S245)=TRUE,"",IF(OR(発注情報!S245="",発注情報!S245=0),"",発注情報!S245))</f>
        <v/>
      </c>
      <c r="J36" s="151" t="str">
        <f>IF(ISERROR(発注情報!T245)=TRUE,"",IF(OR(発注情報!T245="",発注情報!T245=0),"",発注情報!T245))</f>
        <v/>
      </c>
      <c r="K36" s="151" t="str">
        <f>IF(ISERROR(発注情報!U245)=TRUE,"",IF(OR(発注情報!U245="",発注情報!U245=0),"",発注情報!U245))</f>
        <v/>
      </c>
      <c r="L36" s="151" t="str">
        <f>IF(ISERROR(発注情報!V245)=TRUE,"",IF(OR(発注情報!V245="",発注情報!V245=0),"",発注情報!V245))</f>
        <v/>
      </c>
      <c r="M36" s="151" t="str">
        <f>IF(ISERROR(発注情報!W245)=TRUE,"",IF(OR(発注情報!W245="",発注情報!W245=0),"",発注情報!W245))</f>
        <v/>
      </c>
      <c r="N36" s="151" t="str">
        <f>IF(ISERROR(発注情報!X245)=TRUE,"",IF(OR(発注情報!X245="",発注情報!X245=0),"",発注情報!X245))</f>
        <v/>
      </c>
      <c r="O36" s="151" t="str">
        <f>IF(ISERROR(発注情報!Y245)=TRUE,"",IF(OR(発注情報!Y245="",発注情報!Y245=0),"",発注情報!Y245))</f>
        <v/>
      </c>
      <c r="P36" s="151" t="str">
        <f>IF(ISERROR(発注情報!Z245)=TRUE,"",IF(OR(発注情報!Z245="",発注情報!Z245=0),"",発注情報!Z245))</f>
        <v/>
      </c>
      <c r="Q36" s="151" t="str">
        <f>IF(ISERROR(発注情報!AA245)=TRUE,"",IF(OR(発注情報!AA245="",発注情報!AA245=0),"",発注情報!AA245))</f>
        <v/>
      </c>
      <c r="R36" s="151" t="str">
        <f>IF(ISERROR(発注情報!AB245)=TRUE,"",IF(OR(発注情報!AB245="",発注情報!AB245=0),"",発注情報!AB245))</f>
        <v/>
      </c>
      <c r="S36" s="151" t="str">
        <f>IF(ISERROR(発注情報!AC245)=TRUE,"",IF(OR(発注情報!AC245="",発注情報!AC245=0),"",発注情報!AC245))</f>
        <v/>
      </c>
      <c r="T36" s="151" t="str">
        <f>IF(ISERROR(発注情報!AD245)=TRUE,"",IF(OR(発注情報!AD245="",発注情報!AD245=0),"",発注情報!AD245))</f>
        <v/>
      </c>
      <c r="U36" s="151" t="str">
        <f>IF(ISERROR(発注情報!AE245)=TRUE,"",IF(OR(発注情報!AE245="",発注情報!AE245=0),"",発注情報!AE245))</f>
        <v/>
      </c>
      <c r="V36" s="151" t="str">
        <f>IF(ISERROR(発注情報!AF245)=TRUE,"",IF(OR(発注情報!AF245="",発注情報!AF245=0),"",発注情報!AF245))</f>
        <v/>
      </c>
      <c r="W36" s="151" t="str">
        <f>IF(ISERROR(発注情報!AG245)=TRUE,"",IF(OR(発注情報!AG245="",発注情報!AG245=0),"",発注情報!AG245))</f>
        <v/>
      </c>
      <c r="X36" s="151" t="str">
        <f>IF(ISERROR(発注情報!AH245)=TRUE,"",IF(OR(発注情報!AH245="",発注情報!AH245=0),"",発注情報!AH245))</f>
        <v/>
      </c>
      <c r="Y36" s="151" t="str">
        <f>IF(ISERROR(発注情報!AI245)=TRUE,"",IF(OR(発注情報!AI245="",発注情報!AI245=0),"",発注情報!AI245))</f>
        <v/>
      </c>
      <c r="Z36" s="151" t="str">
        <f>IF(ISERROR(発注情報!AJ245)=TRUE,"",IF(OR(発注情報!AJ245="",発注情報!AJ245=0),"",発注情報!AJ245))</f>
        <v/>
      </c>
      <c r="AA36" s="151" t="str">
        <f>IF(ISERROR(発注情報!AK245)=TRUE,"",IF(OR(発注情報!AK245="",発注情報!AK245=0),"",発注情報!AK245))</f>
        <v/>
      </c>
      <c r="AB36" s="151" t="str">
        <f>IF(ISERROR(発注情報!AL245)=TRUE,"",IF(OR(発注情報!AL245="",発注情報!AL245=0),"",発注情報!AL245))</f>
        <v/>
      </c>
      <c r="AC36" s="151" t="str">
        <f>IF(ISERROR(発注情報!AM245)=TRUE,"",IF(OR(発注情報!AM245="",発注情報!AM245=0),"",発注情報!AM245))</f>
        <v/>
      </c>
      <c r="AD36" s="151" t="str">
        <f>IF(ISERROR(発注情報!AN245)=TRUE,"",IF(OR(発注情報!AN245="",発注情報!AN245=0),"",発注情報!AN245))</f>
        <v/>
      </c>
      <c r="AE36" s="151" t="str">
        <f>IF(ISERROR(発注情報!AO245)=TRUE,"",IF(OR(発注情報!AO245="",発注情報!AO245=0),"",発注情報!AO245))</f>
        <v/>
      </c>
      <c r="AF36" s="151" t="str">
        <f>IF(ISERROR(発注情報!AP245)=TRUE,"",IF(OR(発注情報!AP245="",発注情報!AP245=0),"",発注情報!AP245))</f>
        <v/>
      </c>
      <c r="AG36" s="151" t="str">
        <f>IF(ISERROR(発注情報!AQ245)=TRUE,"",IF(OR(発注情報!AQ245="",発注情報!AQ245=0),"",発注情報!AQ245))</f>
        <v/>
      </c>
      <c r="AH36" s="155" t="str">
        <f>IF(ISERROR(発注情報!AR245)=TRUE,"",IF(OR(発注情報!AR245="",発注情報!AR245=0),"",発注情報!AR245))</f>
        <v/>
      </c>
      <c r="AI36" s="150" t="str">
        <f>IF(ISERROR(発注情報!AS245)=TRUE,"",IF(OR(発注情報!AS245="",発注情報!AS245=0),"",発注情報!AS245))</f>
        <v/>
      </c>
      <c r="AK36" s="389"/>
      <c r="AM36" s="389"/>
      <c r="AO36" s="389"/>
      <c r="AQ36" s="389"/>
      <c r="AS36" s="389"/>
      <c r="AU36" s="389"/>
      <c r="AW36" s="389"/>
      <c r="AY36" s="389"/>
      <c r="BA36" s="389"/>
      <c r="BC36" s="389"/>
      <c r="BE36" s="389"/>
    </row>
    <row r="37" spans="1:57" ht="18.75" customHeight="1" x14ac:dyDescent="0.2">
      <c r="A37" s="136" t="str">
        <f>IF(B37&lt;&gt;"",A36+1,"")</f>
        <v/>
      </c>
      <c r="B37" s="142" t="str">
        <f>IF(ISERROR(発注情報!L246)=TRUE,"",IF(OR(発注情報!L246="",発注情報!L246=0),"",IF(発注情報!K246=発注情報!$K$76,発注情報!L246&amp;" (SUP.)",IF(発注情報!K246=発注情報!$K$77,発注情報!L246&amp;" (EXH.)",発注情報!L246))))</f>
        <v/>
      </c>
      <c r="C37" s="138" t="str">
        <f>IF(ISERROR(発注情報!M246)=TRUE,"",IF(OR(発注情報!M246="",発注情報!M246=0),"",発注情報!M246))</f>
        <v/>
      </c>
      <c r="D37" s="138" t="str">
        <f>IF(C37="","",C37*発注情報!$D$2)</f>
        <v/>
      </c>
      <c r="E37" s="236" t="str">
        <f>IF(ISERROR(発注情報!O246)=TRUE,"",IF(OR(発注情報!O246="",発注情報!O246=0),"",発注情報!O246))</f>
        <v/>
      </c>
      <c r="F37" s="236" t="str">
        <f>IF(ISERROR(発注情報!P246)=TRUE,"",IF(OR(発注情報!P246="",発注情報!P246=0),"",発注情報!P246))</f>
        <v/>
      </c>
      <c r="G37" s="236" t="str">
        <f>IF(ISERROR(発注情報!Q246)=TRUE,"",IF(OR(発注情報!Q246="",発注情報!Q246=0),"",発注情報!Q246))</f>
        <v/>
      </c>
      <c r="H37" s="155" t="str">
        <f>IF(ISERROR(発注情報!R246)=TRUE,"",IF(OR(発注情報!R246="",発注情報!R246=0),"",発注情報!R246))</f>
        <v/>
      </c>
      <c r="I37" s="150" t="str">
        <f>IF(ISERROR(発注情報!S246)=TRUE,"",IF(OR(発注情報!S246="",発注情報!S246=0),"",発注情報!S246))</f>
        <v/>
      </c>
      <c r="J37" s="151" t="str">
        <f>IF(ISERROR(発注情報!T246)=TRUE,"",IF(OR(発注情報!T246="",発注情報!T246=0),"",発注情報!T246))</f>
        <v/>
      </c>
      <c r="K37" s="151" t="str">
        <f>IF(ISERROR(発注情報!U246)=TRUE,"",IF(OR(発注情報!U246="",発注情報!U246=0),"",発注情報!U246))</f>
        <v/>
      </c>
      <c r="L37" s="151" t="str">
        <f>IF(ISERROR(発注情報!V246)=TRUE,"",IF(OR(発注情報!V246="",発注情報!V246=0),"",発注情報!V246))</f>
        <v/>
      </c>
      <c r="M37" s="151" t="str">
        <f>IF(ISERROR(発注情報!W246)=TRUE,"",IF(OR(発注情報!W246="",発注情報!W246=0),"",発注情報!W246))</f>
        <v/>
      </c>
      <c r="N37" s="151" t="str">
        <f>IF(ISERROR(発注情報!X246)=TRUE,"",IF(OR(発注情報!X246="",発注情報!X246=0),"",発注情報!X246))</f>
        <v/>
      </c>
      <c r="O37" s="151" t="str">
        <f>IF(ISERROR(発注情報!Y246)=TRUE,"",IF(OR(発注情報!Y246="",発注情報!Y246=0),"",発注情報!Y246))</f>
        <v/>
      </c>
      <c r="P37" s="151" t="str">
        <f>IF(ISERROR(発注情報!Z246)=TRUE,"",IF(OR(発注情報!Z246="",発注情報!Z246=0),"",発注情報!Z246))</f>
        <v/>
      </c>
      <c r="Q37" s="151" t="str">
        <f>IF(ISERROR(発注情報!AA246)=TRUE,"",IF(OR(発注情報!AA246="",発注情報!AA246=0),"",発注情報!AA246))</f>
        <v/>
      </c>
      <c r="R37" s="151" t="str">
        <f>IF(ISERROR(発注情報!AB246)=TRUE,"",IF(OR(発注情報!AB246="",発注情報!AB246=0),"",発注情報!AB246))</f>
        <v/>
      </c>
      <c r="S37" s="151" t="str">
        <f>IF(ISERROR(発注情報!AC246)=TRUE,"",IF(OR(発注情報!AC246="",発注情報!AC246=0),"",発注情報!AC246))</f>
        <v/>
      </c>
      <c r="T37" s="151" t="str">
        <f>IF(ISERROR(発注情報!AD246)=TRUE,"",IF(OR(発注情報!AD246="",発注情報!AD246=0),"",発注情報!AD246))</f>
        <v/>
      </c>
      <c r="U37" s="151" t="str">
        <f>IF(ISERROR(発注情報!AE246)=TRUE,"",IF(OR(発注情報!AE246="",発注情報!AE246=0),"",発注情報!AE246))</f>
        <v/>
      </c>
      <c r="V37" s="151" t="str">
        <f>IF(ISERROR(発注情報!AF246)=TRUE,"",IF(OR(発注情報!AF246="",発注情報!AF246=0),"",発注情報!AF246))</f>
        <v/>
      </c>
      <c r="W37" s="151" t="str">
        <f>IF(ISERROR(発注情報!AG246)=TRUE,"",IF(OR(発注情報!AG246="",発注情報!AG246=0),"",発注情報!AG246))</f>
        <v/>
      </c>
      <c r="X37" s="151" t="str">
        <f>IF(ISERROR(発注情報!AH246)=TRUE,"",IF(OR(発注情報!AH246="",発注情報!AH246=0),"",発注情報!AH246))</f>
        <v/>
      </c>
      <c r="Y37" s="151" t="str">
        <f>IF(ISERROR(発注情報!AI246)=TRUE,"",IF(OR(発注情報!AI246="",発注情報!AI246=0),"",発注情報!AI246))</f>
        <v/>
      </c>
      <c r="Z37" s="151" t="str">
        <f>IF(ISERROR(発注情報!AJ246)=TRUE,"",IF(OR(発注情報!AJ246="",発注情報!AJ246=0),"",発注情報!AJ246))</f>
        <v/>
      </c>
      <c r="AA37" s="151" t="str">
        <f>IF(ISERROR(発注情報!AK246)=TRUE,"",IF(OR(発注情報!AK246="",発注情報!AK246=0),"",発注情報!AK246))</f>
        <v/>
      </c>
      <c r="AB37" s="151" t="str">
        <f>IF(ISERROR(発注情報!AL246)=TRUE,"",IF(OR(発注情報!AL246="",発注情報!AL246=0),"",発注情報!AL246))</f>
        <v/>
      </c>
      <c r="AC37" s="151" t="str">
        <f>IF(ISERROR(発注情報!AM246)=TRUE,"",IF(OR(発注情報!AM246="",発注情報!AM246=0),"",発注情報!AM246))</f>
        <v/>
      </c>
      <c r="AD37" s="151" t="str">
        <f>IF(ISERROR(発注情報!AN246)=TRUE,"",IF(OR(発注情報!AN246="",発注情報!AN246=0),"",発注情報!AN246))</f>
        <v/>
      </c>
      <c r="AE37" s="151" t="str">
        <f>IF(ISERROR(発注情報!AO246)=TRUE,"",IF(OR(発注情報!AO246="",発注情報!AO246=0),"",発注情報!AO246))</f>
        <v/>
      </c>
      <c r="AF37" s="151" t="str">
        <f>IF(ISERROR(発注情報!AP246)=TRUE,"",IF(OR(発注情報!AP246="",発注情報!AP246=0),"",発注情報!AP246))</f>
        <v/>
      </c>
      <c r="AG37" s="151" t="str">
        <f>IF(ISERROR(発注情報!AQ246)=TRUE,"",IF(OR(発注情報!AQ246="",発注情報!AQ246=0),"",発注情報!AQ246))</f>
        <v/>
      </c>
      <c r="AH37" s="155" t="str">
        <f>IF(ISERROR(発注情報!AR246)=TRUE,"",IF(OR(発注情報!AR246="",発注情報!AR246=0),"",発注情報!AR246))</f>
        <v/>
      </c>
      <c r="AI37" s="150" t="str">
        <f>IF(ISERROR(発注情報!AS246)=TRUE,"",IF(OR(発注情報!AS246="",発注情報!AS246=0),"",発注情報!AS246))</f>
        <v/>
      </c>
    </row>
    <row r="38" spans="1:57" ht="18.75" customHeight="1" x14ac:dyDescent="0.2">
      <c r="A38" s="136" t="str">
        <f t="shared" ref="A38:A47" si="2">IF(B38&lt;&gt;"",A37+1,"")</f>
        <v/>
      </c>
      <c r="B38" s="142" t="str">
        <f>IF(ISERROR(発注情報!L247)=TRUE,"",IF(OR(発注情報!L247="",発注情報!L247=0),"",IF(発注情報!K247=発注情報!$K$76,発注情報!L247&amp;" (SUP.)",IF(発注情報!K247=発注情報!$K$77,発注情報!L247&amp;" (EXH.)",発注情報!L247))))</f>
        <v/>
      </c>
      <c r="C38" s="138" t="str">
        <f>IF(ISERROR(発注情報!M247)=TRUE,"",IF(OR(発注情報!M247="",発注情報!M247=0),"",発注情報!M247))</f>
        <v/>
      </c>
      <c r="D38" s="138" t="str">
        <f>IF(C38="","",C38*発注情報!$D$2)</f>
        <v/>
      </c>
      <c r="E38" s="236" t="str">
        <f>IF(ISERROR(発注情報!O247)=TRUE,"",IF(OR(発注情報!O247="",発注情報!O247=0),"",発注情報!O247))</f>
        <v/>
      </c>
      <c r="F38" s="236" t="str">
        <f>IF(ISERROR(発注情報!P247)=TRUE,"",IF(OR(発注情報!P247="",発注情報!P247=0),"",発注情報!P247))</f>
        <v/>
      </c>
      <c r="G38" s="236" t="str">
        <f>IF(ISERROR(発注情報!Q247)=TRUE,"",IF(OR(発注情報!Q247="",発注情報!Q247=0),"",発注情報!Q247))</f>
        <v/>
      </c>
      <c r="H38" s="155" t="str">
        <f>IF(ISERROR(発注情報!R247)=TRUE,"",IF(OR(発注情報!R247="",発注情報!R247=0),"",発注情報!R247))</f>
        <v/>
      </c>
      <c r="I38" s="150" t="str">
        <f>IF(ISERROR(発注情報!S247)=TRUE,"",IF(OR(発注情報!S247="",発注情報!S247=0),"",発注情報!S247))</f>
        <v/>
      </c>
      <c r="J38" s="151" t="str">
        <f>IF(ISERROR(発注情報!T247)=TRUE,"",IF(OR(発注情報!T247="",発注情報!T247=0),"",発注情報!T247))</f>
        <v/>
      </c>
      <c r="K38" s="151" t="str">
        <f>IF(ISERROR(発注情報!U247)=TRUE,"",IF(OR(発注情報!U247="",発注情報!U247=0),"",発注情報!U247))</f>
        <v/>
      </c>
      <c r="L38" s="151" t="str">
        <f>IF(ISERROR(発注情報!V247)=TRUE,"",IF(OR(発注情報!V247="",発注情報!V247=0),"",発注情報!V247))</f>
        <v/>
      </c>
      <c r="M38" s="151" t="str">
        <f>IF(ISERROR(発注情報!W247)=TRUE,"",IF(OR(発注情報!W247="",発注情報!W247=0),"",発注情報!W247))</f>
        <v/>
      </c>
      <c r="N38" s="151" t="str">
        <f>IF(ISERROR(発注情報!X247)=TRUE,"",IF(OR(発注情報!X247="",発注情報!X247=0),"",発注情報!X247))</f>
        <v/>
      </c>
      <c r="O38" s="151" t="str">
        <f>IF(ISERROR(発注情報!Y247)=TRUE,"",IF(OR(発注情報!Y247="",発注情報!Y247=0),"",発注情報!Y247))</f>
        <v/>
      </c>
      <c r="P38" s="151" t="str">
        <f>IF(ISERROR(発注情報!Z247)=TRUE,"",IF(OR(発注情報!Z247="",発注情報!Z247=0),"",発注情報!Z247))</f>
        <v/>
      </c>
      <c r="Q38" s="151" t="str">
        <f>IF(ISERROR(発注情報!AA247)=TRUE,"",IF(OR(発注情報!AA247="",発注情報!AA247=0),"",発注情報!AA247))</f>
        <v/>
      </c>
      <c r="R38" s="151" t="str">
        <f>IF(ISERROR(発注情報!AB247)=TRUE,"",IF(OR(発注情報!AB247="",発注情報!AB247=0),"",発注情報!AB247))</f>
        <v/>
      </c>
      <c r="S38" s="151" t="str">
        <f>IF(ISERROR(発注情報!AC247)=TRUE,"",IF(OR(発注情報!AC247="",発注情報!AC247=0),"",発注情報!AC247))</f>
        <v/>
      </c>
      <c r="T38" s="151" t="str">
        <f>IF(ISERROR(発注情報!AD247)=TRUE,"",IF(OR(発注情報!AD247="",発注情報!AD247=0),"",発注情報!AD247))</f>
        <v/>
      </c>
      <c r="U38" s="151" t="str">
        <f>IF(ISERROR(発注情報!AE247)=TRUE,"",IF(OR(発注情報!AE247="",発注情報!AE247=0),"",発注情報!AE247))</f>
        <v/>
      </c>
      <c r="V38" s="151" t="str">
        <f>IF(ISERROR(発注情報!AF247)=TRUE,"",IF(OR(発注情報!AF247="",発注情報!AF247=0),"",発注情報!AF247))</f>
        <v/>
      </c>
      <c r="W38" s="151" t="str">
        <f>IF(ISERROR(発注情報!AG247)=TRUE,"",IF(OR(発注情報!AG247="",発注情報!AG247=0),"",発注情報!AG247))</f>
        <v/>
      </c>
      <c r="X38" s="151" t="str">
        <f>IF(ISERROR(発注情報!AH247)=TRUE,"",IF(OR(発注情報!AH247="",発注情報!AH247=0),"",発注情報!AH247))</f>
        <v/>
      </c>
      <c r="Y38" s="151" t="str">
        <f>IF(ISERROR(発注情報!AI247)=TRUE,"",IF(OR(発注情報!AI247="",発注情報!AI247=0),"",発注情報!AI247))</f>
        <v/>
      </c>
      <c r="Z38" s="151" t="str">
        <f>IF(ISERROR(発注情報!AJ247)=TRUE,"",IF(OR(発注情報!AJ247="",発注情報!AJ247=0),"",発注情報!AJ247))</f>
        <v/>
      </c>
      <c r="AA38" s="151" t="str">
        <f>IF(ISERROR(発注情報!AK247)=TRUE,"",IF(OR(発注情報!AK247="",発注情報!AK247=0),"",発注情報!AK247))</f>
        <v/>
      </c>
      <c r="AB38" s="151" t="str">
        <f>IF(ISERROR(発注情報!AL247)=TRUE,"",IF(OR(発注情報!AL247="",発注情報!AL247=0),"",発注情報!AL247))</f>
        <v/>
      </c>
      <c r="AC38" s="151" t="str">
        <f>IF(ISERROR(発注情報!AM247)=TRUE,"",IF(OR(発注情報!AM247="",発注情報!AM247=0),"",発注情報!AM247))</f>
        <v/>
      </c>
      <c r="AD38" s="151" t="str">
        <f>IF(ISERROR(発注情報!AN247)=TRUE,"",IF(OR(発注情報!AN247="",発注情報!AN247=0),"",発注情報!AN247))</f>
        <v/>
      </c>
      <c r="AE38" s="151" t="str">
        <f>IF(ISERROR(発注情報!AO247)=TRUE,"",IF(OR(発注情報!AO247="",発注情報!AO247=0),"",発注情報!AO247))</f>
        <v/>
      </c>
      <c r="AF38" s="151" t="str">
        <f>IF(ISERROR(発注情報!AP247)=TRUE,"",IF(OR(発注情報!AP247="",発注情報!AP247=0),"",発注情報!AP247))</f>
        <v/>
      </c>
      <c r="AG38" s="151" t="str">
        <f>IF(ISERROR(発注情報!AQ247)=TRUE,"",IF(OR(発注情報!AQ247="",発注情報!AQ247=0),"",発注情報!AQ247))</f>
        <v/>
      </c>
      <c r="AH38" s="155" t="str">
        <f>IF(ISERROR(発注情報!AR247)=TRUE,"",IF(OR(発注情報!AR247="",発注情報!AR247=0),"",発注情報!AR247))</f>
        <v/>
      </c>
      <c r="AI38" s="150" t="str">
        <f>IF(ISERROR(発注情報!AS247)=TRUE,"",IF(OR(発注情報!AS247="",発注情報!AS247=0),"",発注情報!AS247))</f>
        <v/>
      </c>
    </row>
    <row r="39" spans="1:57" ht="18.75" customHeight="1" x14ac:dyDescent="0.2">
      <c r="A39" s="136" t="str">
        <f t="shared" si="2"/>
        <v/>
      </c>
      <c r="B39" s="142" t="str">
        <f>IF(ISERROR(発注情報!L248)=TRUE,"",IF(OR(発注情報!L248="",発注情報!L248=0),"",IF(発注情報!K248=発注情報!$K$76,発注情報!L248&amp;" (SUP.)",IF(発注情報!K248=発注情報!$K$77,発注情報!L248&amp;" (EXH.)",発注情報!L248))))</f>
        <v/>
      </c>
      <c r="C39" s="138" t="str">
        <f>IF(ISERROR(発注情報!M248)=TRUE,"",IF(OR(発注情報!M248="",発注情報!M248=0),"",発注情報!M248))</f>
        <v/>
      </c>
      <c r="D39" s="138" t="str">
        <f>IF(C39="","",C39*発注情報!$D$2)</f>
        <v/>
      </c>
      <c r="E39" s="236" t="str">
        <f>IF(ISERROR(発注情報!O248)=TRUE,"",IF(OR(発注情報!O248="",発注情報!O248=0),"",発注情報!O248))</f>
        <v/>
      </c>
      <c r="F39" s="236" t="str">
        <f>IF(ISERROR(発注情報!P248)=TRUE,"",IF(OR(発注情報!P248="",発注情報!P248=0),"",発注情報!P248))</f>
        <v/>
      </c>
      <c r="G39" s="236" t="str">
        <f>IF(ISERROR(発注情報!Q248)=TRUE,"",IF(OR(発注情報!Q248="",発注情報!Q248=0),"",発注情報!Q248))</f>
        <v/>
      </c>
      <c r="H39" s="155" t="str">
        <f>IF(ISERROR(発注情報!R248)=TRUE,"",IF(OR(発注情報!R248="",発注情報!R248=0),"",発注情報!R248))</f>
        <v/>
      </c>
      <c r="I39" s="150" t="str">
        <f>IF(ISERROR(発注情報!S248)=TRUE,"",IF(OR(発注情報!S248="",発注情報!S248=0),"",発注情報!S248))</f>
        <v/>
      </c>
      <c r="J39" s="151" t="str">
        <f>IF(ISERROR(発注情報!T248)=TRUE,"",IF(OR(発注情報!T248="",発注情報!T248=0),"",発注情報!T248))</f>
        <v/>
      </c>
      <c r="K39" s="151" t="str">
        <f>IF(ISERROR(発注情報!U248)=TRUE,"",IF(OR(発注情報!U248="",発注情報!U248=0),"",発注情報!U248))</f>
        <v/>
      </c>
      <c r="L39" s="151" t="str">
        <f>IF(ISERROR(発注情報!V248)=TRUE,"",IF(OR(発注情報!V248="",発注情報!V248=0),"",発注情報!V248))</f>
        <v/>
      </c>
      <c r="M39" s="151" t="str">
        <f>IF(ISERROR(発注情報!W248)=TRUE,"",IF(OR(発注情報!W248="",発注情報!W248=0),"",発注情報!W248))</f>
        <v/>
      </c>
      <c r="N39" s="151" t="str">
        <f>IF(ISERROR(発注情報!X248)=TRUE,"",IF(OR(発注情報!X248="",発注情報!X248=0),"",発注情報!X248))</f>
        <v/>
      </c>
      <c r="O39" s="151" t="str">
        <f>IF(ISERROR(発注情報!Y248)=TRUE,"",IF(OR(発注情報!Y248="",発注情報!Y248=0),"",発注情報!Y248))</f>
        <v/>
      </c>
      <c r="P39" s="151" t="str">
        <f>IF(ISERROR(発注情報!Z248)=TRUE,"",IF(OR(発注情報!Z248="",発注情報!Z248=0),"",発注情報!Z248))</f>
        <v/>
      </c>
      <c r="Q39" s="151" t="str">
        <f>IF(ISERROR(発注情報!AA248)=TRUE,"",IF(OR(発注情報!AA248="",発注情報!AA248=0),"",発注情報!AA248))</f>
        <v/>
      </c>
      <c r="R39" s="151" t="str">
        <f>IF(ISERROR(発注情報!AB248)=TRUE,"",IF(OR(発注情報!AB248="",発注情報!AB248=0),"",発注情報!AB248))</f>
        <v/>
      </c>
      <c r="S39" s="151" t="str">
        <f>IF(ISERROR(発注情報!AC248)=TRUE,"",IF(OR(発注情報!AC248="",発注情報!AC248=0),"",発注情報!AC248))</f>
        <v/>
      </c>
      <c r="T39" s="151" t="str">
        <f>IF(ISERROR(発注情報!AD248)=TRUE,"",IF(OR(発注情報!AD248="",発注情報!AD248=0),"",発注情報!AD248))</f>
        <v/>
      </c>
      <c r="U39" s="151" t="str">
        <f>IF(ISERROR(発注情報!AE248)=TRUE,"",IF(OR(発注情報!AE248="",発注情報!AE248=0),"",発注情報!AE248))</f>
        <v/>
      </c>
      <c r="V39" s="151" t="str">
        <f>IF(ISERROR(発注情報!AF248)=TRUE,"",IF(OR(発注情報!AF248="",発注情報!AF248=0),"",発注情報!AF248))</f>
        <v/>
      </c>
      <c r="W39" s="151" t="str">
        <f>IF(ISERROR(発注情報!AG248)=TRUE,"",IF(OR(発注情報!AG248="",発注情報!AG248=0),"",発注情報!AG248))</f>
        <v/>
      </c>
      <c r="X39" s="151" t="str">
        <f>IF(ISERROR(発注情報!AH248)=TRUE,"",IF(OR(発注情報!AH248="",発注情報!AH248=0),"",発注情報!AH248))</f>
        <v/>
      </c>
      <c r="Y39" s="151" t="str">
        <f>IF(ISERROR(発注情報!AI248)=TRUE,"",IF(OR(発注情報!AI248="",発注情報!AI248=0),"",発注情報!AI248))</f>
        <v/>
      </c>
      <c r="Z39" s="151" t="str">
        <f>IF(ISERROR(発注情報!AJ248)=TRUE,"",IF(OR(発注情報!AJ248="",発注情報!AJ248=0),"",発注情報!AJ248))</f>
        <v/>
      </c>
      <c r="AA39" s="151" t="str">
        <f>IF(ISERROR(発注情報!AK248)=TRUE,"",IF(OR(発注情報!AK248="",発注情報!AK248=0),"",発注情報!AK248))</f>
        <v/>
      </c>
      <c r="AB39" s="151" t="str">
        <f>IF(ISERROR(発注情報!AL248)=TRUE,"",IF(OR(発注情報!AL248="",発注情報!AL248=0),"",発注情報!AL248))</f>
        <v/>
      </c>
      <c r="AC39" s="151" t="str">
        <f>IF(ISERROR(発注情報!AM248)=TRUE,"",IF(OR(発注情報!AM248="",発注情報!AM248=0),"",発注情報!AM248))</f>
        <v/>
      </c>
      <c r="AD39" s="151" t="str">
        <f>IF(ISERROR(発注情報!AN248)=TRUE,"",IF(OR(発注情報!AN248="",発注情報!AN248=0),"",発注情報!AN248))</f>
        <v/>
      </c>
      <c r="AE39" s="151" t="str">
        <f>IF(ISERROR(発注情報!AO248)=TRUE,"",IF(OR(発注情報!AO248="",発注情報!AO248=0),"",発注情報!AO248))</f>
        <v/>
      </c>
      <c r="AF39" s="151" t="str">
        <f>IF(ISERROR(発注情報!AP248)=TRUE,"",IF(OR(発注情報!AP248="",発注情報!AP248=0),"",発注情報!AP248))</f>
        <v/>
      </c>
      <c r="AG39" s="151" t="str">
        <f>IF(ISERROR(発注情報!AQ248)=TRUE,"",IF(OR(発注情報!AQ248="",発注情報!AQ248=0),"",発注情報!AQ248))</f>
        <v/>
      </c>
      <c r="AH39" s="155" t="str">
        <f>IF(ISERROR(発注情報!AR248)=TRUE,"",IF(OR(発注情報!AR248="",発注情報!AR248=0),"",発注情報!AR248))</f>
        <v/>
      </c>
      <c r="AI39" s="150" t="str">
        <f>IF(ISERROR(発注情報!AS248)=TRUE,"",IF(OR(発注情報!AS248="",発注情報!AS248=0),"",発注情報!AS248))</f>
        <v/>
      </c>
    </row>
    <row r="40" spans="1:57" ht="18.75" customHeight="1" x14ac:dyDescent="0.2">
      <c r="A40" s="136" t="str">
        <f t="shared" si="2"/>
        <v/>
      </c>
      <c r="B40" s="142" t="str">
        <f>IF(ISERROR(発注情報!L249)=TRUE,"",IF(OR(発注情報!L249="",発注情報!L249=0),"",IF(発注情報!K249=発注情報!$K$76,発注情報!L249&amp;" (SUP.)",IF(発注情報!K249=発注情報!$K$77,発注情報!L249&amp;" (EXH.)",発注情報!L249))))</f>
        <v/>
      </c>
      <c r="C40" s="138" t="str">
        <f>IF(ISERROR(発注情報!M249)=TRUE,"",IF(OR(発注情報!M249="",発注情報!M249=0),"",発注情報!M249))</f>
        <v/>
      </c>
      <c r="D40" s="138" t="str">
        <f>IF(C40="","",C40*発注情報!$D$2)</f>
        <v/>
      </c>
      <c r="E40" s="236" t="str">
        <f>IF(ISERROR(発注情報!O249)=TRUE,"",IF(OR(発注情報!O249="",発注情報!O249=0),"",発注情報!O249))</f>
        <v/>
      </c>
      <c r="F40" s="236" t="str">
        <f>IF(ISERROR(発注情報!P249)=TRUE,"",IF(OR(発注情報!P249="",発注情報!P249=0),"",発注情報!P249))</f>
        <v/>
      </c>
      <c r="G40" s="236" t="str">
        <f>IF(ISERROR(発注情報!Q249)=TRUE,"",IF(OR(発注情報!Q249="",発注情報!Q249=0),"",発注情報!Q249))</f>
        <v/>
      </c>
      <c r="H40" s="155" t="str">
        <f>IF(ISERROR(発注情報!R249)=TRUE,"",IF(OR(発注情報!R249="",発注情報!R249=0),"",発注情報!R249))</f>
        <v/>
      </c>
      <c r="I40" s="150" t="str">
        <f>IF(ISERROR(発注情報!S249)=TRUE,"",IF(OR(発注情報!S249="",発注情報!S249=0),"",発注情報!S249))</f>
        <v/>
      </c>
      <c r="J40" s="151" t="str">
        <f>IF(ISERROR(発注情報!T249)=TRUE,"",IF(OR(発注情報!T249="",発注情報!T249=0),"",発注情報!T249))</f>
        <v/>
      </c>
      <c r="K40" s="151" t="str">
        <f>IF(ISERROR(発注情報!U249)=TRUE,"",IF(OR(発注情報!U249="",発注情報!U249=0),"",発注情報!U249))</f>
        <v/>
      </c>
      <c r="L40" s="151" t="str">
        <f>IF(ISERROR(発注情報!V249)=TRUE,"",IF(OR(発注情報!V249="",発注情報!V249=0),"",発注情報!V249))</f>
        <v/>
      </c>
      <c r="M40" s="151" t="str">
        <f>IF(ISERROR(発注情報!W249)=TRUE,"",IF(OR(発注情報!W249="",発注情報!W249=0),"",発注情報!W249))</f>
        <v/>
      </c>
      <c r="N40" s="151" t="str">
        <f>IF(ISERROR(発注情報!X249)=TRUE,"",IF(OR(発注情報!X249="",発注情報!X249=0),"",発注情報!X249))</f>
        <v/>
      </c>
      <c r="O40" s="151" t="str">
        <f>IF(ISERROR(発注情報!Y249)=TRUE,"",IF(OR(発注情報!Y249="",発注情報!Y249=0),"",発注情報!Y249))</f>
        <v/>
      </c>
      <c r="P40" s="151" t="str">
        <f>IF(ISERROR(発注情報!Z249)=TRUE,"",IF(OR(発注情報!Z249="",発注情報!Z249=0),"",発注情報!Z249))</f>
        <v/>
      </c>
      <c r="Q40" s="151" t="str">
        <f>IF(ISERROR(発注情報!AA249)=TRUE,"",IF(OR(発注情報!AA249="",発注情報!AA249=0),"",発注情報!AA249))</f>
        <v/>
      </c>
      <c r="R40" s="151" t="str">
        <f>IF(ISERROR(発注情報!AB249)=TRUE,"",IF(OR(発注情報!AB249="",発注情報!AB249=0),"",発注情報!AB249))</f>
        <v/>
      </c>
      <c r="S40" s="151" t="str">
        <f>IF(ISERROR(発注情報!AC249)=TRUE,"",IF(OR(発注情報!AC249="",発注情報!AC249=0),"",発注情報!AC249))</f>
        <v/>
      </c>
      <c r="T40" s="151" t="str">
        <f>IF(ISERROR(発注情報!AD249)=TRUE,"",IF(OR(発注情報!AD249="",発注情報!AD249=0),"",発注情報!AD249))</f>
        <v/>
      </c>
      <c r="U40" s="151" t="str">
        <f>IF(ISERROR(発注情報!AE249)=TRUE,"",IF(OR(発注情報!AE249="",発注情報!AE249=0),"",発注情報!AE249))</f>
        <v/>
      </c>
      <c r="V40" s="151" t="str">
        <f>IF(ISERROR(発注情報!AF249)=TRUE,"",IF(OR(発注情報!AF249="",発注情報!AF249=0),"",発注情報!AF249))</f>
        <v/>
      </c>
      <c r="W40" s="151" t="str">
        <f>IF(ISERROR(発注情報!AG249)=TRUE,"",IF(OR(発注情報!AG249="",発注情報!AG249=0),"",発注情報!AG249))</f>
        <v/>
      </c>
      <c r="X40" s="151" t="str">
        <f>IF(ISERROR(発注情報!AH249)=TRUE,"",IF(OR(発注情報!AH249="",発注情報!AH249=0),"",発注情報!AH249))</f>
        <v/>
      </c>
      <c r="Y40" s="151" t="str">
        <f>IF(ISERROR(発注情報!AI249)=TRUE,"",IF(OR(発注情報!AI249="",発注情報!AI249=0),"",発注情報!AI249))</f>
        <v/>
      </c>
      <c r="Z40" s="151" t="str">
        <f>IF(ISERROR(発注情報!AJ249)=TRUE,"",IF(OR(発注情報!AJ249="",発注情報!AJ249=0),"",発注情報!AJ249))</f>
        <v/>
      </c>
      <c r="AA40" s="151" t="str">
        <f>IF(ISERROR(発注情報!AK249)=TRUE,"",IF(OR(発注情報!AK249="",発注情報!AK249=0),"",発注情報!AK249))</f>
        <v/>
      </c>
      <c r="AB40" s="151" t="str">
        <f>IF(ISERROR(発注情報!AL249)=TRUE,"",IF(OR(発注情報!AL249="",発注情報!AL249=0),"",発注情報!AL249))</f>
        <v/>
      </c>
      <c r="AC40" s="151" t="str">
        <f>IF(ISERROR(発注情報!AM249)=TRUE,"",IF(OR(発注情報!AM249="",発注情報!AM249=0),"",発注情報!AM249))</f>
        <v/>
      </c>
      <c r="AD40" s="151" t="str">
        <f>IF(ISERROR(発注情報!AN249)=TRUE,"",IF(OR(発注情報!AN249="",発注情報!AN249=0),"",発注情報!AN249))</f>
        <v/>
      </c>
      <c r="AE40" s="151" t="str">
        <f>IF(ISERROR(発注情報!AO249)=TRUE,"",IF(OR(発注情報!AO249="",発注情報!AO249=0),"",発注情報!AO249))</f>
        <v/>
      </c>
      <c r="AF40" s="151" t="str">
        <f>IF(ISERROR(発注情報!AP249)=TRUE,"",IF(OR(発注情報!AP249="",発注情報!AP249=0),"",発注情報!AP249))</f>
        <v/>
      </c>
      <c r="AG40" s="151" t="str">
        <f>IF(ISERROR(発注情報!AQ249)=TRUE,"",IF(OR(発注情報!AQ249="",発注情報!AQ249=0),"",発注情報!AQ249))</f>
        <v/>
      </c>
      <c r="AH40" s="155" t="str">
        <f>IF(ISERROR(発注情報!AR249)=TRUE,"",IF(OR(発注情報!AR249="",発注情報!AR249=0),"",発注情報!AR249))</f>
        <v/>
      </c>
      <c r="AI40" s="150" t="str">
        <f>IF(ISERROR(発注情報!AS249)=TRUE,"",IF(OR(発注情報!AS249="",発注情報!AS249=0),"",発注情報!AS249))</f>
        <v/>
      </c>
    </row>
    <row r="41" spans="1:57" ht="18.75" customHeight="1" x14ac:dyDescent="0.2">
      <c r="A41" s="136" t="str">
        <f t="shared" si="2"/>
        <v/>
      </c>
      <c r="B41" s="142" t="str">
        <f>IF(ISERROR(発注情報!L250)=TRUE,"",IF(OR(発注情報!L250="",発注情報!L250=0),"",IF(発注情報!K250=発注情報!$K$76,発注情報!L250&amp;" (SUP.)",IF(発注情報!K250=発注情報!$K$77,発注情報!L250&amp;" (EXH.)",発注情報!L250))))</f>
        <v/>
      </c>
      <c r="C41" s="138" t="str">
        <f>IF(ISERROR(発注情報!M250)=TRUE,"",IF(OR(発注情報!M250="",発注情報!M250=0),"",発注情報!M250))</f>
        <v/>
      </c>
      <c r="D41" s="138" t="str">
        <f>IF(C41="","",C41*発注情報!$D$2)</f>
        <v/>
      </c>
      <c r="E41" s="236" t="str">
        <f>IF(ISERROR(発注情報!O250)=TRUE,"",IF(OR(発注情報!O250="",発注情報!O250=0),"",発注情報!O250))</f>
        <v/>
      </c>
      <c r="F41" s="236" t="str">
        <f>IF(ISERROR(発注情報!P250)=TRUE,"",IF(OR(発注情報!P250="",発注情報!P250=0),"",発注情報!P250))</f>
        <v/>
      </c>
      <c r="G41" s="236" t="str">
        <f>IF(ISERROR(発注情報!Q250)=TRUE,"",IF(OR(発注情報!Q250="",発注情報!Q250=0),"",発注情報!Q250))</f>
        <v/>
      </c>
      <c r="H41" s="155" t="str">
        <f>IF(ISERROR(発注情報!R250)=TRUE,"",IF(OR(発注情報!R250="",発注情報!R250=0),"",発注情報!R250))</f>
        <v/>
      </c>
      <c r="I41" s="150" t="str">
        <f>IF(ISERROR(発注情報!S250)=TRUE,"",IF(OR(発注情報!S250="",発注情報!S250=0),"",発注情報!S250))</f>
        <v/>
      </c>
      <c r="J41" s="151" t="str">
        <f>IF(ISERROR(発注情報!T250)=TRUE,"",IF(OR(発注情報!T250="",発注情報!T250=0),"",発注情報!T250))</f>
        <v/>
      </c>
      <c r="K41" s="151" t="str">
        <f>IF(ISERROR(発注情報!U250)=TRUE,"",IF(OR(発注情報!U250="",発注情報!U250=0),"",発注情報!U250))</f>
        <v/>
      </c>
      <c r="L41" s="151" t="str">
        <f>IF(ISERROR(発注情報!V250)=TRUE,"",IF(OR(発注情報!V250="",発注情報!V250=0),"",発注情報!V250))</f>
        <v/>
      </c>
      <c r="M41" s="151" t="str">
        <f>IF(ISERROR(発注情報!W250)=TRUE,"",IF(OR(発注情報!W250="",発注情報!W250=0),"",発注情報!W250))</f>
        <v/>
      </c>
      <c r="N41" s="151" t="str">
        <f>IF(ISERROR(発注情報!X250)=TRUE,"",IF(OR(発注情報!X250="",発注情報!X250=0),"",発注情報!X250))</f>
        <v/>
      </c>
      <c r="O41" s="151" t="str">
        <f>IF(ISERROR(発注情報!Y250)=TRUE,"",IF(OR(発注情報!Y250="",発注情報!Y250=0),"",発注情報!Y250))</f>
        <v/>
      </c>
      <c r="P41" s="151" t="str">
        <f>IF(ISERROR(発注情報!Z250)=TRUE,"",IF(OR(発注情報!Z250="",発注情報!Z250=0),"",発注情報!Z250))</f>
        <v/>
      </c>
      <c r="Q41" s="151" t="str">
        <f>IF(ISERROR(発注情報!AA250)=TRUE,"",IF(OR(発注情報!AA250="",発注情報!AA250=0),"",発注情報!AA250))</f>
        <v/>
      </c>
      <c r="R41" s="151" t="str">
        <f>IF(ISERROR(発注情報!AB250)=TRUE,"",IF(OR(発注情報!AB250="",発注情報!AB250=0),"",発注情報!AB250))</f>
        <v/>
      </c>
      <c r="S41" s="151" t="str">
        <f>IF(ISERROR(発注情報!AC250)=TRUE,"",IF(OR(発注情報!AC250="",発注情報!AC250=0),"",発注情報!AC250))</f>
        <v/>
      </c>
      <c r="T41" s="151" t="str">
        <f>IF(ISERROR(発注情報!AD250)=TRUE,"",IF(OR(発注情報!AD250="",発注情報!AD250=0),"",発注情報!AD250))</f>
        <v/>
      </c>
      <c r="U41" s="151" t="str">
        <f>IF(ISERROR(発注情報!AE250)=TRUE,"",IF(OR(発注情報!AE250="",発注情報!AE250=0),"",発注情報!AE250))</f>
        <v/>
      </c>
      <c r="V41" s="151" t="str">
        <f>IF(ISERROR(発注情報!AF250)=TRUE,"",IF(OR(発注情報!AF250="",発注情報!AF250=0),"",発注情報!AF250))</f>
        <v/>
      </c>
      <c r="W41" s="151" t="str">
        <f>IF(ISERROR(発注情報!AG250)=TRUE,"",IF(OR(発注情報!AG250="",発注情報!AG250=0),"",発注情報!AG250))</f>
        <v/>
      </c>
      <c r="X41" s="151" t="str">
        <f>IF(ISERROR(発注情報!AH250)=TRUE,"",IF(OR(発注情報!AH250="",発注情報!AH250=0),"",発注情報!AH250))</f>
        <v/>
      </c>
      <c r="Y41" s="151" t="str">
        <f>IF(ISERROR(発注情報!AI250)=TRUE,"",IF(OR(発注情報!AI250="",発注情報!AI250=0),"",発注情報!AI250))</f>
        <v/>
      </c>
      <c r="Z41" s="151" t="str">
        <f>IF(ISERROR(発注情報!AJ250)=TRUE,"",IF(OR(発注情報!AJ250="",発注情報!AJ250=0),"",発注情報!AJ250))</f>
        <v/>
      </c>
      <c r="AA41" s="151" t="str">
        <f>IF(ISERROR(発注情報!AK250)=TRUE,"",IF(OR(発注情報!AK250="",発注情報!AK250=0),"",発注情報!AK250))</f>
        <v/>
      </c>
      <c r="AB41" s="151" t="str">
        <f>IF(ISERROR(発注情報!AL250)=TRUE,"",IF(OR(発注情報!AL250="",発注情報!AL250=0),"",発注情報!AL250))</f>
        <v/>
      </c>
      <c r="AC41" s="151" t="str">
        <f>IF(ISERROR(発注情報!AM250)=TRUE,"",IF(OR(発注情報!AM250="",発注情報!AM250=0),"",発注情報!AM250))</f>
        <v/>
      </c>
      <c r="AD41" s="151" t="str">
        <f>IF(ISERROR(発注情報!AN250)=TRUE,"",IF(OR(発注情報!AN250="",発注情報!AN250=0),"",発注情報!AN250))</f>
        <v/>
      </c>
      <c r="AE41" s="151" t="str">
        <f>IF(ISERROR(発注情報!AO250)=TRUE,"",IF(OR(発注情報!AO250="",発注情報!AO250=0),"",発注情報!AO250))</f>
        <v/>
      </c>
      <c r="AF41" s="151" t="str">
        <f>IF(ISERROR(発注情報!AP250)=TRUE,"",IF(OR(発注情報!AP250="",発注情報!AP250=0),"",発注情報!AP250))</f>
        <v/>
      </c>
      <c r="AG41" s="151" t="str">
        <f>IF(ISERROR(発注情報!AQ250)=TRUE,"",IF(OR(発注情報!AQ250="",発注情報!AQ250=0),"",発注情報!AQ250))</f>
        <v/>
      </c>
      <c r="AH41" s="155" t="str">
        <f>IF(ISERROR(発注情報!AR250)=TRUE,"",IF(OR(発注情報!AR250="",発注情報!AR250=0),"",発注情報!AR250))</f>
        <v/>
      </c>
      <c r="AI41" s="150" t="str">
        <f>IF(ISERROR(発注情報!AS250)=TRUE,"",IF(OR(発注情報!AS250="",発注情報!AS250=0),"",発注情報!AS250))</f>
        <v/>
      </c>
    </row>
    <row r="42" spans="1:57" ht="18.75" customHeight="1" x14ac:dyDescent="0.2">
      <c r="A42" s="136" t="str">
        <f t="shared" si="2"/>
        <v/>
      </c>
      <c r="B42" s="142" t="str">
        <f>IF(ISERROR(発注情報!L251)=TRUE,"",IF(OR(発注情報!L251="",発注情報!L251=0),"",IF(発注情報!K251=発注情報!$K$76,発注情報!L251&amp;" (SUP.)",IF(発注情報!K251=発注情報!$K$77,発注情報!L251&amp;" (EXH.)",発注情報!L251))))</f>
        <v/>
      </c>
      <c r="C42" s="138" t="str">
        <f>IF(ISERROR(発注情報!M251)=TRUE,"",IF(OR(発注情報!M251="",発注情報!M251=0),"",発注情報!M251))</f>
        <v/>
      </c>
      <c r="D42" s="138" t="str">
        <f>IF(C42="","",C42*発注情報!$D$2)</f>
        <v/>
      </c>
      <c r="E42" s="236" t="str">
        <f>IF(ISERROR(発注情報!O251)=TRUE,"",IF(OR(発注情報!O251="",発注情報!O251=0),"",発注情報!O251))</f>
        <v/>
      </c>
      <c r="F42" s="236" t="str">
        <f>IF(ISERROR(発注情報!P251)=TRUE,"",IF(OR(発注情報!P251="",発注情報!P251=0),"",発注情報!P251))</f>
        <v/>
      </c>
      <c r="G42" s="236" t="str">
        <f>IF(ISERROR(発注情報!Q251)=TRUE,"",IF(OR(発注情報!Q251="",発注情報!Q251=0),"",発注情報!Q251))</f>
        <v/>
      </c>
      <c r="H42" s="155" t="str">
        <f>IF(ISERROR(発注情報!R251)=TRUE,"",IF(OR(発注情報!R251="",発注情報!R251=0),"",発注情報!R251))</f>
        <v/>
      </c>
      <c r="I42" s="150" t="str">
        <f>IF(ISERROR(発注情報!S251)=TRUE,"",IF(OR(発注情報!S251="",発注情報!S251=0),"",発注情報!S251))</f>
        <v/>
      </c>
      <c r="J42" s="151" t="str">
        <f>IF(ISERROR(発注情報!T251)=TRUE,"",IF(OR(発注情報!T251="",発注情報!T251=0),"",発注情報!T251))</f>
        <v/>
      </c>
      <c r="K42" s="151" t="str">
        <f>IF(ISERROR(発注情報!U251)=TRUE,"",IF(OR(発注情報!U251="",発注情報!U251=0),"",発注情報!U251))</f>
        <v/>
      </c>
      <c r="L42" s="151" t="str">
        <f>IF(ISERROR(発注情報!V251)=TRUE,"",IF(OR(発注情報!V251="",発注情報!V251=0),"",発注情報!V251))</f>
        <v/>
      </c>
      <c r="M42" s="151" t="str">
        <f>IF(ISERROR(発注情報!W251)=TRUE,"",IF(OR(発注情報!W251="",発注情報!W251=0),"",発注情報!W251))</f>
        <v/>
      </c>
      <c r="N42" s="151" t="str">
        <f>IF(ISERROR(発注情報!X251)=TRUE,"",IF(OR(発注情報!X251="",発注情報!X251=0),"",発注情報!X251))</f>
        <v/>
      </c>
      <c r="O42" s="151" t="str">
        <f>IF(ISERROR(発注情報!Y251)=TRUE,"",IF(OR(発注情報!Y251="",発注情報!Y251=0),"",発注情報!Y251))</f>
        <v/>
      </c>
      <c r="P42" s="151" t="str">
        <f>IF(ISERROR(発注情報!Z251)=TRUE,"",IF(OR(発注情報!Z251="",発注情報!Z251=0),"",発注情報!Z251))</f>
        <v/>
      </c>
      <c r="Q42" s="151" t="str">
        <f>IF(ISERROR(発注情報!AA251)=TRUE,"",IF(OR(発注情報!AA251="",発注情報!AA251=0),"",発注情報!AA251))</f>
        <v/>
      </c>
      <c r="R42" s="151" t="str">
        <f>IF(ISERROR(発注情報!AB251)=TRUE,"",IF(OR(発注情報!AB251="",発注情報!AB251=0),"",発注情報!AB251))</f>
        <v/>
      </c>
      <c r="S42" s="151" t="str">
        <f>IF(ISERROR(発注情報!AC251)=TRUE,"",IF(OR(発注情報!AC251="",発注情報!AC251=0),"",発注情報!AC251))</f>
        <v/>
      </c>
      <c r="T42" s="151" t="str">
        <f>IF(ISERROR(発注情報!AD251)=TRUE,"",IF(OR(発注情報!AD251="",発注情報!AD251=0),"",発注情報!AD251))</f>
        <v/>
      </c>
      <c r="U42" s="151" t="str">
        <f>IF(ISERROR(発注情報!AE251)=TRUE,"",IF(OR(発注情報!AE251="",発注情報!AE251=0),"",発注情報!AE251))</f>
        <v/>
      </c>
      <c r="V42" s="151" t="str">
        <f>IF(ISERROR(発注情報!AF251)=TRUE,"",IF(OR(発注情報!AF251="",発注情報!AF251=0),"",発注情報!AF251))</f>
        <v/>
      </c>
      <c r="W42" s="151" t="str">
        <f>IF(ISERROR(発注情報!AG251)=TRUE,"",IF(OR(発注情報!AG251="",発注情報!AG251=0),"",発注情報!AG251))</f>
        <v/>
      </c>
      <c r="X42" s="151" t="str">
        <f>IF(ISERROR(発注情報!AH251)=TRUE,"",IF(OR(発注情報!AH251="",発注情報!AH251=0),"",発注情報!AH251))</f>
        <v/>
      </c>
      <c r="Y42" s="151" t="str">
        <f>IF(ISERROR(発注情報!AI251)=TRUE,"",IF(OR(発注情報!AI251="",発注情報!AI251=0),"",発注情報!AI251))</f>
        <v/>
      </c>
      <c r="Z42" s="151" t="str">
        <f>IF(ISERROR(発注情報!AJ251)=TRUE,"",IF(OR(発注情報!AJ251="",発注情報!AJ251=0),"",発注情報!AJ251))</f>
        <v/>
      </c>
      <c r="AA42" s="151" t="str">
        <f>IF(ISERROR(発注情報!AK251)=TRUE,"",IF(OR(発注情報!AK251="",発注情報!AK251=0),"",発注情報!AK251))</f>
        <v/>
      </c>
      <c r="AB42" s="151" t="str">
        <f>IF(ISERROR(発注情報!AL251)=TRUE,"",IF(OR(発注情報!AL251="",発注情報!AL251=0),"",発注情報!AL251))</f>
        <v/>
      </c>
      <c r="AC42" s="151" t="str">
        <f>IF(ISERROR(発注情報!AM251)=TRUE,"",IF(OR(発注情報!AM251="",発注情報!AM251=0),"",発注情報!AM251))</f>
        <v/>
      </c>
      <c r="AD42" s="151" t="str">
        <f>IF(ISERROR(発注情報!AN251)=TRUE,"",IF(OR(発注情報!AN251="",発注情報!AN251=0),"",発注情報!AN251))</f>
        <v/>
      </c>
      <c r="AE42" s="151" t="str">
        <f>IF(ISERROR(発注情報!AO251)=TRUE,"",IF(OR(発注情報!AO251="",発注情報!AO251=0),"",発注情報!AO251))</f>
        <v/>
      </c>
      <c r="AF42" s="151" t="str">
        <f>IF(ISERROR(発注情報!AP251)=TRUE,"",IF(OR(発注情報!AP251="",発注情報!AP251=0),"",発注情報!AP251))</f>
        <v/>
      </c>
      <c r="AG42" s="151" t="str">
        <f>IF(ISERROR(発注情報!AQ251)=TRUE,"",IF(OR(発注情報!AQ251="",発注情報!AQ251=0),"",発注情報!AQ251))</f>
        <v/>
      </c>
      <c r="AH42" s="155" t="str">
        <f>IF(ISERROR(発注情報!AR251)=TRUE,"",IF(OR(発注情報!AR251="",発注情報!AR251=0),"",発注情報!AR251))</f>
        <v/>
      </c>
      <c r="AI42" s="150" t="str">
        <f>IF(ISERROR(発注情報!AS251)=TRUE,"",IF(OR(発注情報!AS251="",発注情報!AS251=0),"",発注情報!AS251))</f>
        <v/>
      </c>
    </row>
    <row r="43" spans="1:57" ht="18.75" customHeight="1" x14ac:dyDescent="0.2">
      <c r="A43" s="136" t="str">
        <f t="shared" si="2"/>
        <v/>
      </c>
      <c r="B43" s="142" t="str">
        <f>IF(ISERROR(発注情報!L252)=TRUE,"",IF(OR(発注情報!L252="",発注情報!L252=0),"",IF(発注情報!K252=発注情報!$K$76,発注情報!L252&amp;" (SUP.)",IF(発注情報!K252=発注情報!$K$77,発注情報!L252&amp;" (EXH.)",発注情報!L252))))</f>
        <v/>
      </c>
      <c r="C43" s="138" t="str">
        <f>IF(ISERROR(発注情報!M252)=TRUE,"",IF(OR(発注情報!M252="",発注情報!M252=0),"",発注情報!M252))</f>
        <v/>
      </c>
      <c r="D43" s="138" t="str">
        <f>IF(C43="","",C43*発注情報!$D$2)</f>
        <v/>
      </c>
      <c r="E43" s="236" t="str">
        <f>IF(ISERROR(発注情報!O252)=TRUE,"",IF(OR(発注情報!O252="",発注情報!O252=0),"",発注情報!O252))</f>
        <v/>
      </c>
      <c r="F43" s="236" t="str">
        <f>IF(ISERROR(発注情報!P252)=TRUE,"",IF(OR(発注情報!P252="",発注情報!P252=0),"",発注情報!P252))</f>
        <v/>
      </c>
      <c r="G43" s="236" t="str">
        <f>IF(ISERROR(発注情報!Q252)=TRUE,"",IF(OR(発注情報!Q252="",発注情報!Q252=0),"",発注情報!Q252))</f>
        <v/>
      </c>
      <c r="H43" s="155" t="str">
        <f>IF(ISERROR(発注情報!R252)=TRUE,"",IF(OR(発注情報!R252="",発注情報!R252=0),"",発注情報!R252))</f>
        <v/>
      </c>
      <c r="I43" s="150" t="str">
        <f>IF(ISERROR(発注情報!S252)=TRUE,"",IF(OR(発注情報!S252="",発注情報!S252=0),"",発注情報!S252))</f>
        <v/>
      </c>
      <c r="J43" s="151" t="str">
        <f>IF(ISERROR(発注情報!T252)=TRUE,"",IF(OR(発注情報!T252="",発注情報!T252=0),"",発注情報!T252))</f>
        <v/>
      </c>
      <c r="K43" s="151" t="str">
        <f>IF(ISERROR(発注情報!U252)=TRUE,"",IF(OR(発注情報!U252="",発注情報!U252=0),"",発注情報!U252))</f>
        <v/>
      </c>
      <c r="L43" s="151" t="str">
        <f>IF(ISERROR(発注情報!V252)=TRUE,"",IF(OR(発注情報!V252="",発注情報!V252=0),"",発注情報!V252))</f>
        <v/>
      </c>
      <c r="M43" s="151" t="str">
        <f>IF(ISERROR(発注情報!W252)=TRUE,"",IF(OR(発注情報!W252="",発注情報!W252=0),"",発注情報!W252))</f>
        <v/>
      </c>
      <c r="N43" s="151" t="str">
        <f>IF(ISERROR(発注情報!X252)=TRUE,"",IF(OR(発注情報!X252="",発注情報!X252=0),"",発注情報!X252))</f>
        <v/>
      </c>
      <c r="O43" s="151" t="str">
        <f>IF(ISERROR(発注情報!Y252)=TRUE,"",IF(OR(発注情報!Y252="",発注情報!Y252=0),"",発注情報!Y252))</f>
        <v/>
      </c>
      <c r="P43" s="151" t="str">
        <f>IF(ISERROR(発注情報!Z252)=TRUE,"",IF(OR(発注情報!Z252="",発注情報!Z252=0),"",発注情報!Z252))</f>
        <v/>
      </c>
      <c r="Q43" s="151" t="str">
        <f>IF(ISERROR(発注情報!AA252)=TRUE,"",IF(OR(発注情報!AA252="",発注情報!AA252=0),"",発注情報!AA252))</f>
        <v/>
      </c>
      <c r="R43" s="151" t="str">
        <f>IF(ISERROR(発注情報!AB252)=TRUE,"",IF(OR(発注情報!AB252="",発注情報!AB252=0),"",発注情報!AB252))</f>
        <v/>
      </c>
      <c r="S43" s="151" t="str">
        <f>IF(ISERROR(発注情報!AC252)=TRUE,"",IF(OR(発注情報!AC252="",発注情報!AC252=0),"",発注情報!AC252))</f>
        <v/>
      </c>
      <c r="T43" s="151" t="str">
        <f>IF(ISERROR(発注情報!AD252)=TRUE,"",IF(OR(発注情報!AD252="",発注情報!AD252=0),"",発注情報!AD252))</f>
        <v/>
      </c>
      <c r="U43" s="151" t="str">
        <f>IF(ISERROR(発注情報!AE252)=TRUE,"",IF(OR(発注情報!AE252="",発注情報!AE252=0),"",発注情報!AE252))</f>
        <v/>
      </c>
      <c r="V43" s="151" t="str">
        <f>IF(ISERROR(発注情報!AF252)=TRUE,"",IF(OR(発注情報!AF252="",発注情報!AF252=0),"",発注情報!AF252))</f>
        <v/>
      </c>
      <c r="W43" s="151" t="str">
        <f>IF(ISERROR(発注情報!AG252)=TRUE,"",IF(OR(発注情報!AG252="",発注情報!AG252=0),"",発注情報!AG252))</f>
        <v/>
      </c>
      <c r="X43" s="151" t="str">
        <f>IF(ISERROR(発注情報!AH252)=TRUE,"",IF(OR(発注情報!AH252="",発注情報!AH252=0),"",発注情報!AH252))</f>
        <v/>
      </c>
      <c r="Y43" s="151" t="str">
        <f>IF(ISERROR(発注情報!AI252)=TRUE,"",IF(OR(発注情報!AI252="",発注情報!AI252=0),"",発注情報!AI252))</f>
        <v/>
      </c>
      <c r="Z43" s="151" t="str">
        <f>IF(ISERROR(発注情報!AJ252)=TRUE,"",IF(OR(発注情報!AJ252="",発注情報!AJ252=0),"",発注情報!AJ252))</f>
        <v/>
      </c>
      <c r="AA43" s="151" t="str">
        <f>IF(ISERROR(発注情報!AK252)=TRUE,"",IF(OR(発注情報!AK252="",発注情報!AK252=0),"",発注情報!AK252))</f>
        <v/>
      </c>
      <c r="AB43" s="151" t="str">
        <f>IF(ISERROR(発注情報!AL252)=TRUE,"",IF(OR(発注情報!AL252="",発注情報!AL252=0),"",発注情報!AL252))</f>
        <v/>
      </c>
      <c r="AC43" s="151" t="str">
        <f>IF(ISERROR(発注情報!AM252)=TRUE,"",IF(OR(発注情報!AM252="",発注情報!AM252=0),"",発注情報!AM252))</f>
        <v/>
      </c>
      <c r="AD43" s="151" t="str">
        <f>IF(ISERROR(発注情報!AN252)=TRUE,"",IF(OR(発注情報!AN252="",発注情報!AN252=0),"",発注情報!AN252))</f>
        <v/>
      </c>
      <c r="AE43" s="151" t="str">
        <f>IF(ISERROR(発注情報!AO252)=TRUE,"",IF(OR(発注情報!AO252="",発注情報!AO252=0),"",発注情報!AO252))</f>
        <v/>
      </c>
      <c r="AF43" s="151" t="str">
        <f>IF(ISERROR(発注情報!AP252)=TRUE,"",IF(OR(発注情報!AP252="",発注情報!AP252=0),"",発注情報!AP252))</f>
        <v/>
      </c>
      <c r="AG43" s="151" t="str">
        <f>IF(ISERROR(発注情報!AQ252)=TRUE,"",IF(OR(発注情報!AQ252="",発注情報!AQ252=0),"",発注情報!AQ252))</f>
        <v/>
      </c>
      <c r="AH43" s="155" t="str">
        <f>IF(ISERROR(発注情報!AR252)=TRUE,"",IF(OR(発注情報!AR252="",発注情報!AR252=0),"",発注情報!AR252))</f>
        <v/>
      </c>
      <c r="AI43" s="150" t="str">
        <f>IF(ISERROR(発注情報!AS252)=TRUE,"",IF(OR(発注情報!AS252="",発注情報!AS252=0),"",発注情報!AS252))</f>
        <v/>
      </c>
    </row>
    <row r="44" spans="1:57" ht="18.75" customHeight="1" x14ac:dyDescent="0.2">
      <c r="A44" s="136" t="str">
        <f t="shared" si="2"/>
        <v/>
      </c>
      <c r="B44" s="142" t="str">
        <f>IF(ISERROR(発注情報!L253)=TRUE,"",IF(OR(発注情報!L253="",発注情報!L253=0),"",IF(発注情報!K253=発注情報!$K$76,発注情報!L253&amp;" (SUP.)",IF(発注情報!K253=発注情報!$K$77,発注情報!L253&amp;" (EXH.)",発注情報!L253))))</f>
        <v/>
      </c>
      <c r="C44" s="138" t="str">
        <f>IF(ISERROR(発注情報!M253)=TRUE,"",IF(OR(発注情報!M253="",発注情報!M253=0),"",発注情報!M253))</f>
        <v/>
      </c>
      <c r="D44" s="138" t="str">
        <f>IF(C44="","",C44*発注情報!$D$2)</f>
        <v/>
      </c>
      <c r="E44" s="236" t="str">
        <f>IF(ISERROR(発注情報!O253)=TRUE,"",IF(OR(発注情報!O253="",発注情報!O253=0),"",発注情報!O253))</f>
        <v/>
      </c>
      <c r="F44" s="236" t="str">
        <f>IF(ISERROR(発注情報!P253)=TRUE,"",IF(OR(発注情報!P253="",発注情報!P253=0),"",発注情報!P253))</f>
        <v/>
      </c>
      <c r="G44" s="236" t="str">
        <f>IF(ISERROR(発注情報!Q253)=TRUE,"",IF(OR(発注情報!Q253="",発注情報!Q253=0),"",発注情報!Q253))</f>
        <v/>
      </c>
      <c r="H44" s="155" t="str">
        <f>IF(ISERROR(発注情報!R253)=TRUE,"",IF(OR(発注情報!R253="",発注情報!R253=0),"",発注情報!R253))</f>
        <v/>
      </c>
      <c r="I44" s="150" t="str">
        <f>IF(ISERROR(発注情報!S253)=TRUE,"",IF(OR(発注情報!S253="",発注情報!S253=0),"",発注情報!S253))</f>
        <v/>
      </c>
      <c r="J44" s="151" t="str">
        <f>IF(ISERROR(発注情報!T253)=TRUE,"",IF(OR(発注情報!T253="",発注情報!T253=0),"",発注情報!T253))</f>
        <v/>
      </c>
      <c r="K44" s="151" t="str">
        <f>IF(ISERROR(発注情報!U253)=TRUE,"",IF(OR(発注情報!U253="",発注情報!U253=0),"",発注情報!U253))</f>
        <v/>
      </c>
      <c r="L44" s="151" t="str">
        <f>IF(ISERROR(発注情報!V253)=TRUE,"",IF(OR(発注情報!V253="",発注情報!V253=0),"",発注情報!V253))</f>
        <v/>
      </c>
      <c r="M44" s="151" t="str">
        <f>IF(ISERROR(発注情報!W253)=TRUE,"",IF(OR(発注情報!W253="",発注情報!W253=0),"",発注情報!W253))</f>
        <v/>
      </c>
      <c r="N44" s="151" t="str">
        <f>IF(ISERROR(発注情報!X253)=TRUE,"",IF(OR(発注情報!X253="",発注情報!X253=0),"",発注情報!X253))</f>
        <v/>
      </c>
      <c r="O44" s="151" t="str">
        <f>IF(ISERROR(発注情報!Y253)=TRUE,"",IF(OR(発注情報!Y253="",発注情報!Y253=0),"",発注情報!Y253))</f>
        <v/>
      </c>
      <c r="P44" s="151" t="str">
        <f>IF(ISERROR(発注情報!Z253)=TRUE,"",IF(OR(発注情報!Z253="",発注情報!Z253=0),"",発注情報!Z253))</f>
        <v/>
      </c>
      <c r="Q44" s="151" t="str">
        <f>IF(ISERROR(発注情報!AA253)=TRUE,"",IF(OR(発注情報!AA253="",発注情報!AA253=0),"",発注情報!AA253))</f>
        <v/>
      </c>
      <c r="R44" s="151" t="str">
        <f>IF(ISERROR(発注情報!AB253)=TRUE,"",IF(OR(発注情報!AB253="",発注情報!AB253=0),"",発注情報!AB253))</f>
        <v/>
      </c>
      <c r="S44" s="151" t="str">
        <f>IF(ISERROR(発注情報!AC253)=TRUE,"",IF(OR(発注情報!AC253="",発注情報!AC253=0),"",発注情報!AC253))</f>
        <v/>
      </c>
      <c r="T44" s="151" t="str">
        <f>IF(ISERROR(発注情報!AD253)=TRUE,"",IF(OR(発注情報!AD253="",発注情報!AD253=0),"",発注情報!AD253))</f>
        <v/>
      </c>
      <c r="U44" s="151" t="str">
        <f>IF(ISERROR(発注情報!AE253)=TRUE,"",IF(OR(発注情報!AE253="",発注情報!AE253=0),"",発注情報!AE253))</f>
        <v/>
      </c>
      <c r="V44" s="151" t="str">
        <f>IF(ISERROR(発注情報!AF253)=TRUE,"",IF(OR(発注情報!AF253="",発注情報!AF253=0),"",発注情報!AF253))</f>
        <v/>
      </c>
      <c r="W44" s="151" t="str">
        <f>IF(ISERROR(発注情報!AG253)=TRUE,"",IF(OR(発注情報!AG253="",発注情報!AG253=0),"",発注情報!AG253))</f>
        <v/>
      </c>
      <c r="X44" s="151" t="str">
        <f>IF(ISERROR(発注情報!AH253)=TRUE,"",IF(OR(発注情報!AH253="",発注情報!AH253=0),"",発注情報!AH253))</f>
        <v/>
      </c>
      <c r="Y44" s="151" t="str">
        <f>IF(ISERROR(発注情報!AI253)=TRUE,"",IF(OR(発注情報!AI253="",発注情報!AI253=0),"",発注情報!AI253))</f>
        <v/>
      </c>
      <c r="Z44" s="151" t="str">
        <f>IF(ISERROR(発注情報!AJ253)=TRUE,"",IF(OR(発注情報!AJ253="",発注情報!AJ253=0),"",発注情報!AJ253))</f>
        <v/>
      </c>
      <c r="AA44" s="151" t="str">
        <f>IF(ISERROR(発注情報!AK253)=TRUE,"",IF(OR(発注情報!AK253="",発注情報!AK253=0),"",発注情報!AK253))</f>
        <v/>
      </c>
      <c r="AB44" s="151" t="str">
        <f>IF(ISERROR(発注情報!AL253)=TRUE,"",IF(OR(発注情報!AL253="",発注情報!AL253=0),"",発注情報!AL253))</f>
        <v/>
      </c>
      <c r="AC44" s="151" t="str">
        <f>IF(ISERROR(発注情報!AM253)=TRUE,"",IF(OR(発注情報!AM253="",発注情報!AM253=0),"",発注情報!AM253))</f>
        <v/>
      </c>
      <c r="AD44" s="151" t="str">
        <f>IF(ISERROR(発注情報!AN253)=TRUE,"",IF(OR(発注情報!AN253="",発注情報!AN253=0),"",発注情報!AN253))</f>
        <v/>
      </c>
      <c r="AE44" s="151" t="str">
        <f>IF(ISERROR(発注情報!AO253)=TRUE,"",IF(OR(発注情報!AO253="",発注情報!AO253=0),"",発注情報!AO253))</f>
        <v/>
      </c>
      <c r="AF44" s="151" t="str">
        <f>IF(ISERROR(発注情報!AP253)=TRUE,"",IF(OR(発注情報!AP253="",発注情報!AP253=0),"",発注情報!AP253))</f>
        <v/>
      </c>
      <c r="AG44" s="151" t="str">
        <f>IF(ISERROR(発注情報!AQ253)=TRUE,"",IF(OR(発注情報!AQ253="",発注情報!AQ253=0),"",発注情報!AQ253))</f>
        <v/>
      </c>
      <c r="AH44" s="155" t="str">
        <f>IF(ISERROR(発注情報!AR253)=TRUE,"",IF(OR(発注情報!AR253="",発注情報!AR253=0),"",発注情報!AR253))</f>
        <v/>
      </c>
      <c r="AI44" s="150" t="str">
        <f>IF(ISERROR(発注情報!AS253)=TRUE,"",IF(OR(発注情報!AS253="",発注情報!AS253=0),"",発注情報!AS253))</f>
        <v/>
      </c>
    </row>
    <row r="45" spans="1:57" ht="18.75" customHeight="1" x14ac:dyDescent="0.2">
      <c r="A45" s="136" t="str">
        <f t="shared" si="2"/>
        <v/>
      </c>
      <c r="B45" s="142" t="str">
        <f>IF(ISERROR(発注情報!L254)=TRUE,"",IF(OR(発注情報!L254="",発注情報!L254=0),"",IF(発注情報!K254=発注情報!$K$76,発注情報!L254&amp;" (SUP.)",IF(発注情報!K254=発注情報!$K$77,発注情報!L254&amp;" (EXH.)",発注情報!L254))))</f>
        <v/>
      </c>
      <c r="C45" s="138" t="str">
        <f>IF(ISERROR(発注情報!M254)=TRUE,"",IF(OR(発注情報!M254="",発注情報!M254=0),"",発注情報!M254))</f>
        <v/>
      </c>
      <c r="D45" s="138" t="str">
        <f>IF(C45="","",C45*発注情報!$D$2)</f>
        <v/>
      </c>
      <c r="E45" s="236" t="str">
        <f>IF(ISERROR(発注情報!O254)=TRUE,"",IF(OR(発注情報!O254="",発注情報!O254=0),"",発注情報!O254))</f>
        <v/>
      </c>
      <c r="F45" s="236" t="str">
        <f>IF(ISERROR(発注情報!P254)=TRUE,"",IF(OR(発注情報!P254="",発注情報!P254=0),"",発注情報!P254))</f>
        <v/>
      </c>
      <c r="G45" s="236" t="str">
        <f>IF(ISERROR(発注情報!Q254)=TRUE,"",IF(OR(発注情報!Q254="",発注情報!Q254=0),"",発注情報!Q254))</f>
        <v/>
      </c>
      <c r="H45" s="155" t="str">
        <f>IF(ISERROR(発注情報!R254)=TRUE,"",IF(OR(発注情報!R254="",発注情報!R254=0),"",発注情報!R254))</f>
        <v/>
      </c>
      <c r="I45" s="150" t="str">
        <f>IF(ISERROR(発注情報!S254)=TRUE,"",IF(OR(発注情報!S254="",発注情報!S254=0),"",発注情報!S254))</f>
        <v/>
      </c>
      <c r="J45" s="151" t="str">
        <f>IF(ISERROR(発注情報!T254)=TRUE,"",IF(OR(発注情報!T254="",発注情報!T254=0),"",発注情報!T254))</f>
        <v/>
      </c>
      <c r="K45" s="151" t="str">
        <f>IF(ISERROR(発注情報!U254)=TRUE,"",IF(OR(発注情報!U254="",発注情報!U254=0),"",発注情報!U254))</f>
        <v/>
      </c>
      <c r="L45" s="151" t="str">
        <f>IF(ISERROR(発注情報!V254)=TRUE,"",IF(OR(発注情報!V254="",発注情報!V254=0),"",発注情報!V254))</f>
        <v/>
      </c>
      <c r="M45" s="151" t="str">
        <f>IF(ISERROR(発注情報!W254)=TRUE,"",IF(OR(発注情報!W254="",発注情報!W254=0),"",発注情報!W254))</f>
        <v/>
      </c>
      <c r="N45" s="151" t="str">
        <f>IF(ISERROR(発注情報!X254)=TRUE,"",IF(OR(発注情報!X254="",発注情報!X254=0),"",発注情報!X254))</f>
        <v/>
      </c>
      <c r="O45" s="151" t="str">
        <f>IF(ISERROR(発注情報!Y254)=TRUE,"",IF(OR(発注情報!Y254="",発注情報!Y254=0),"",発注情報!Y254))</f>
        <v/>
      </c>
      <c r="P45" s="151" t="str">
        <f>IF(ISERROR(発注情報!Z254)=TRUE,"",IF(OR(発注情報!Z254="",発注情報!Z254=0),"",発注情報!Z254))</f>
        <v/>
      </c>
      <c r="Q45" s="151" t="str">
        <f>IF(ISERROR(発注情報!AA254)=TRUE,"",IF(OR(発注情報!AA254="",発注情報!AA254=0),"",発注情報!AA254))</f>
        <v/>
      </c>
      <c r="R45" s="151" t="str">
        <f>IF(ISERROR(発注情報!AB254)=TRUE,"",IF(OR(発注情報!AB254="",発注情報!AB254=0),"",発注情報!AB254))</f>
        <v/>
      </c>
      <c r="S45" s="151" t="str">
        <f>IF(ISERROR(発注情報!AC254)=TRUE,"",IF(OR(発注情報!AC254="",発注情報!AC254=0),"",発注情報!AC254))</f>
        <v/>
      </c>
      <c r="T45" s="151" t="str">
        <f>IF(ISERROR(発注情報!AD254)=TRUE,"",IF(OR(発注情報!AD254="",発注情報!AD254=0),"",発注情報!AD254))</f>
        <v/>
      </c>
      <c r="U45" s="151" t="str">
        <f>IF(ISERROR(発注情報!AE254)=TRUE,"",IF(OR(発注情報!AE254="",発注情報!AE254=0),"",発注情報!AE254))</f>
        <v/>
      </c>
      <c r="V45" s="151" t="str">
        <f>IF(ISERROR(発注情報!AF254)=TRUE,"",IF(OR(発注情報!AF254="",発注情報!AF254=0),"",発注情報!AF254))</f>
        <v/>
      </c>
      <c r="W45" s="151" t="str">
        <f>IF(ISERROR(発注情報!AG254)=TRUE,"",IF(OR(発注情報!AG254="",発注情報!AG254=0),"",発注情報!AG254))</f>
        <v/>
      </c>
      <c r="X45" s="151" t="str">
        <f>IF(ISERROR(発注情報!AH254)=TRUE,"",IF(OR(発注情報!AH254="",発注情報!AH254=0),"",発注情報!AH254))</f>
        <v/>
      </c>
      <c r="Y45" s="151" t="str">
        <f>IF(ISERROR(発注情報!AI254)=TRUE,"",IF(OR(発注情報!AI254="",発注情報!AI254=0),"",発注情報!AI254))</f>
        <v/>
      </c>
      <c r="Z45" s="151" t="str">
        <f>IF(ISERROR(発注情報!AJ254)=TRUE,"",IF(OR(発注情報!AJ254="",発注情報!AJ254=0),"",発注情報!AJ254))</f>
        <v/>
      </c>
      <c r="AA45" s="151" t="str">
        <f>IF(ISERROR(発注情報!AK254)=TRUE,"",IF(OR(発注情報!AK254="",発注情報!AK254=0),"",発注情報!AK254))</f>
        <v/>
      </c>
      <c r="AB45" s="151" t="str">
        <f>IF(ISERROR(発注情報!AL254)=TRUE,"",IF(OR(発注情報!AL254="",発注情報!AL254=0),"",発注情報!AL254))</f>
        <v/>
      </c>
      <c r="AC45" s="151" t="str">
        <f>IF(ISERROR(発注情報!AM254)=TRUE,"",IF(OR(発注情報!AM254="",発注情報!AM254=0),"",発注情報!AM254))</f>
        <v/>
      </c>
      <c r="AD45" s="151" t="str">
        <f>IF(ISERROR(発注情報!AN254)=TRUE,"",IF(OR(発注情報!AN254="",発注情報!AN254=0),"",発注情報!AN254))</f>
        <v/>
      </c>
      <c r="AE45" s="151" t="str">
        <f>IF(ISERROR(発注情報!AO254)=TRUE,"",IF(OR(発注情報!AO254="",発注情報!AO254=0),"",発注情報!AO254))</f>
        <v/>
      </c>
      <c r="AF45" s="151" t="str">
        <f>IF(ISERROR(発注情報!AP254)=TRUE,"",IF(OR(発注情報!AP254="",発注情報!AP254=0),"",発注情報!AP254))</f>
        <v/>
      </c>
      <c r="AG45" s="151" t="str">
        <f>IF(ISERROR(発注情報!AQ254)=TRUE,"",IF(OR(発注情報!AQ254="",発注情報!AQ254=0),"",発注情報!AQ254))</f>
        <v/>
      </c>
      <c r="AH45" s="155" t="str">
        <f>IF(ISERROR(発注情報!AR254)=TRUE,"",IF(OR(発注情報!AR254="",発注情報!AR254=0),"",発注情報!AR254))</f>
        <v/>
      </c>
      <c r="AI45" s="150" t="str">
        <f>IF(ISERROR(発注情報!AS254)=TRUE,"",IF(OR(発注情報!AS254="",発注情報!AS254=0),"",発注情報!AS254))</f>
        <v/>
      </c>
    </row>
    <row r="46" spans="1:57" ht="18.75" customHeight="1" x14ac:dyDescent="0.2">
      <c r="A46" s="136" t="str">
        <f t="shared" si="2"/>
        <v/>
      </c>
      <c r="B46" s="142" t="str">
        <f>IF(ISERROR(発注情報!L255)=TRUE,"",IF(OR(発注情報!L255="",発注情報!L255=0),"",IF(発注情報!K255=発注情報!$K$76,発注情報!L255&amp;" (SUP.)",IF(発注情報!K255=発注情報!$K$77,発注情報!L255&amp;" (EXH.)",発注情報!L255))))</f>
        <v/>
      </c>
      <c r="C46" s="138" t="str">
        <f>IF(ISERROR(発注情報!M255)=TRUE,"",IF(OR(発注情報!M255="",発注情報!M255=0),"",発注情報!M255))</f>
        <v/>
      </c>
      <c r="D46" s="138" t="str">
        <f>IF(C46="","",C46*発注情報!$D$2)</f>
        <v/>
      </c>
      <c r="E46" s="236" t="str">
        <f>IF(ISERROR(発注情報!O255)=TRUE,"",IF(OR(発注情報!O255="",発注情報!O255=0),"",発注情報!O255))</f>
        <v/>
      </c>
      <c r="F46" s="236" t="str">
        <f>IF(ISERROR(発注情報!P255)=TRUE,"",IF(OR(発注情報!P255="",発注情報!P255=0),"",発注情報!P255))</f>
        <v/>
      </c>
      <c r="G46" s="236" t="str">
        <f>IF(ISERROR(発注情報!Q255)=TRUE,"",IF(OR(発注情報!Q255="",発注情報!Q255=0),"",発注情報!Q255))</f>
        <v/>
      </c>
      <c r="H46" s="155" t="str">
        <f>IF(ISERROR(発注情報!R255)=TRUE,"",IF(OR(発注情報!R255="",発注情報!R255=0),"",発注情報!R255))</f>
        <v/>
      </c>
      <c r="I46" s="150" t="str">
        <f>IF(ISERROR(発注情報!S255)=TRUE,"",IF(OR(発注情報!S255="",発注情報!S255=0),"",発注情報!S255))</f>
        <v/>
      </c>
      <c r="J46" s="151" t="str">
        <f>IF(ISERROR(発注情報!T255)=TRUE,"",IF(OR(発注情報!T255="",発注情報!T255=0),"",発注情報!T255))</f>
        <v/>
      </c>
      <c r="K46" s="151" t="str">
        <f>IF(ISERROR(発注情報!U255)=TRUE,"",IF(OR(発注情報!U255="",発注情報!U255=0),"",発注情報!U255))</f>
        <v/>
      </c>
      <c r="L46" s="151" t="str">
        <f>IF(ISERROR(発注情報!V255)=TRUE,"",IF(OR(発注情報!V255="",発注情報!V255=0),"",発注情報!V255))</f>
        <v/>
      </c>
      <c r="M46" s="151" t="str">
        <f>IF(ISERROR(発注情報!W255)=TRUE,"",IF(OR(発注情報!W255="",発注情報!W255=0),"",発注情報!W255))</f>
        <v/>
      </c>
      <c r="N46" s="151" t="str">
        <f>IF(ISERROR(発注情報!X255)=TRUE,"",IF(OR(発注情報!X255="",発注情報!X255=0),"",発注情報!X255))</f>
        <v/>
      </c>
      <c r="O46" s="151" t="str">
        <f>IF(ISERROR(発注情報!Y255)=TRUE,"",IF(OR(発注情報!Y255="",発注情報!Y255=0),"",発注情報!Y255))</f>
        <v/>
      </c>
      <c r="P46" s="151" t="str">
        <f>IF(ISERROR(発注情報!Z255)=TRUE,"",IF(OR(発注情報!Z255="",発注情報!Z255=0),"",発注情報!Z255))</f>
        <v/>
      </c>
      <c r="Q46" s="151" t="str">
        <f>IF(ISERROR(発注情報!AA255)=TRUE,"",IF(OR(発注情報!AA255="",発注情報!AA255=0),"",発注情報!AA255))</f>
        <v/>
      </c>
      <c r="R46" s="151" t="str">
        <f>IF(ISERROR(発注情報!AB255)=TRUE,"",IF(OR(発注情報!AB255="",発注情報!AB255=0),"",発注情報!AB255))</f>
        <v/>
      </c>
      <c r="S46" s="151" t="str">
        <f>IF(ISERROR(発注情報!AC255)=TRUE,"",IF(OR(発注情報!AC255="",発注情報!AC255=0),"",発注情報!AC255))</f>
        <v/>
      </c>
      <c r="T46" s="151" t="str">
        <f>IF(ISERROR(発注情報!AD255)=TRUE,"",IF(OR(発注情報!AD255="",発注情報!AD255=0),"",発注情報!AD255))</f>
        <v/>
      </c>
      <c r="U46" s="151" t="str">
        <f>IF(ISERROR(発注情報!AE255)=TRUE,"",IF(OR(発注情報!AE255="",発注情報!AE255=0),"",発注情報!AE255))</f>
        <v/>
      </c>
      <c r="V46" s="151" t="str">
        <f>IF(ISERROR(発注情報!AF255)=TRUE,"",IF(OR(発注情報!AF255="",発注情報!AF255=0),"",発注情報!AF255))</f>
        <v/>
      </c>
      <c r="W46" s="151" t="str">
        <f>IF(ISERROR(発注情報!AG255)=TRUE,"",IF(OR(発注情報!AG255="",発注情報!AG255=0),"",発注情報!AG255))</f>
        <v/>
      </c>
      <c r="X46" s="151" t="str">
        <f>IF(ISERROR(発注情報!AH255)=TRUE,"",IF(OR(発注情報!AH255="",発注情報!AH255=0),"",発注情報!AH255))</f>
        <v/>
      </c>
      <c r="Y46" s="151" t="str">
        <f>IF(ISERROR(発注情報!AI255)=TRUE,"",IF(OR(発注情報!AI255="",発注情報!AI255=0),"",発注情報!AI255))</f>
        <v/>
      </c>
      <c r="Z46" s="151" t="str">
        <f>IF(ISERROR(発注情報!AJ255)=TRUE,"",IF(OR(発注情報!AJ255="",発注情報!AJ255=0),"",発注情報!AJ255))</f>
        <v/>
      </c>
      <c r="AA46" s="151" t="str">
        <f>IF(ISERROR(発注情報!AK255)=TRUE,"",IF(OR(発注情報!AK255="",発注情報!AK255=0),"",発注情報!AK255))</f>
        <v/>
      </c>
      <c r="AB46" s="151" t="str">
        <f>IF(ISERROR(発注情報!AL255)=TRUE,"",IF(OR(発注情報!AL255="",発注情報!AL255=0),"",発注情報!AL255))</f>
        <v/>
      </c>
      <c r="AC46" s="151" t="str">
        <f>IF(ISERROR(発注情報!AM255)=TRUE,"",IF(OR(発注情報!AM255="",発注情報!AM255=0),"",発注情報!AM255))</f>
        <v/>
      </c>
      <c r="AD46" s="151" t="str">
        <f>IF(ISERROR(発注情報!AN255)=TRUE,"",IF(OR(発注情報!AN255="",発注情報!AN255=0),"",発注情報!AN255))</f>
        <v/>
      </c>
      <c r="AE46" s="151" t="str">
        <f>IF(ISERROR(発注情報!AO255)=TRUE,"",IF(OR(発注情報!AO255="",発注情報!AO255=0),"",発注情報!AO255))</f>
        <v/>
      </c>
      <c r="AF46" s="151" t="str">
        <f>IF(ISERROR(発注情報!AP255)=TRUE,"",IF(OR(発注情報!AP255="",発注情報!AP255=0),"",発注情報!AP255))</f>
        <v/>
      </c>
      <c r="AG46" s="151" t="str">
        <f>IF(ISERROR(発注情報!AQ255)=TRUE,"",IF(OR(発注情報!AQ255="",発注情報!AQ255=0),"",発注情報!AQ255))</f>
        <v/>
      </c>
      <c r="AH46" s="155" t="str">
        <f>IF(ISERROR(発注情報!AR255)=TRUE,"",IF(OR(発注情報!AR255="",発注情報!AR255=0),"",発注情報!AR255))</f>
        <v/>
      </c>
      <c r="AI46" s="150" t="str">
        <f>IF(ISERROR(発注情報!AS255)=TRUE,"",IF(OR(発注情報!AS255="",発注情報!AS255=0),"",発注情報!AS255))</f>
        <v/>
      </c>
    </row>
    <row r="47" spans="1:57" ht="18.75" customHeight="1" x14ac:dyDescent="0.2">
      <c r="A47" s="136" t="str">
        <f t="shared" si="2"/>
        <v/>
      </c>
      <c r="B47" s="142" t="str">
        <f>IF(ISERROR(発注情報!L256)=TRUE,"",IF(OR(発注情報!L256="",発注情報!L256=0),"",IF(発注情報!K256=発注情報!$K$76,発注情報!L256&amp;" (SUP.)",IF(発注情報!K256=発注情報!$K$77,発注情報!L256&amp;" (EXH.)",発注情報!L256))))</f>
        <v/>
      </c>
      <c r="C47" s="138" t="str">
        <f>IF(ISERROR(発注情報!M256)=TRUE,"",IF(OR(発注情報!M256="",発注情報!M256=0),"",発注情報!M256))</f>
        <v/>
      </c>
      <c r="D47" s="138" t="str">
        <f>IF(C47="","",C47*発注情報!$D$2)</f>
        <v/>
      </c>
      <c r="E47" s="236" t="str">
        <f>IF(ISERROR(発注情報!O256)=TRUE,"",IF(OR(発注情報!O256="",発注情報!O256=0),"",発注情報!O256))</f>
        <v/>
      </c>
      <c r="F47" s="236" t="str">
        <f>IF(ISERROR(発注情報!P256)=TRUE,"",IF(OR(発注情報!P256="",発注情報!P256=0),"",発注情報!P256))</f>
        <v/>
      </c>
      <c r="G47" s="236" t="str">
        <f>IF(ISERROR(発注情報!Q256)=TRUE,"",IF(OR(発注情報!Q256="",発注情報!Q256=0),"",発注情報!Q256))</f>
        <v/>
      </c>
      <c r="H47" s="155" t="str">
        <f>IF(ISERROR(発注情報!R256)=TRUE,"",IF(OR(発注情報!R256="",発注情報!R256=0),"",発注情報!R256))</f>
        <v/>
      </c>
      <c r="I47" s="150" t="str">
        <f>IF(ISERROR(発注情報!S256)=TRUE,"",IF(OR(発注情報!S256="",発注情報!S256=0),"",発注情報!S256))</f>
        <v/>
      </c>
      <c r="J47" s="151" t="str">
        <f>IF(ISERROR(発注情報!T256)=TRUE,"",IF(OR(発注情報!T256="",発注情報!T256=0),"",発注情報!T256))</f>
        <v/>
      </c>
      <c r="K47" s="151" t="str">
        <f>IF(ISERROR(発注情報!U256)=TRUE,"",IF(OR(発注情報!U256="",発注情報!U256=0),"",発注情報!U256))</f>
        <v/>
      </c>
      <c r="L47" s="151" t="str">
        <f>IF(ISERROR(発注情報!V256)=TRUE,"",IF(OR(発注情報!V256="",発注情報!V256=0),"",発注情報!V256))</f>
        <v/>
      </c>
      <c r="M47" s="151" t="str">
        <f>IF(ISERROR(発注情報!W256)=TRUE,"",IF(OR(発注情報!W256="",発注情報!W256=0),"",発注情報!W256))</f>
        <v/>
      </c>
      <c r="N47" s="151" t="str">
        <f>IF(ISERROR(発注情報!X256)=TRUE,"",IF(OR(発注情報!X256="",発注情報!X256=0),"",発注情報!X256))</f>
        <v/>
      </c>
      <c r="O47" s="151" t="str">
        <f>IF(ISERROR(発注情報!Y256)=TRUE,"",IF(OR(発注情報!Y256="",発注情報!Y256=0),"",発注情報!Y256))</f>
        <v/>
      </c>
      <c r="P47" s="151" t="str">
        <f>IF(ISERROR(発注情報!Z256)=TRUE,"",IF(OR(発注情報!Z256="",発注情報!Z256=0),"",発注情報!Z256))</f>
        <v/>
      </c>
      <c r="Q47" s="151" t="str">
        <f>IF(ISERROR(発注情報!AA256)=TRUE,"",IF(OR(発注情報!AA256="",発注情報!AA256=0),"",発注情報!AA256))</f>
        <v/>
      </c>
      <c r="R47" s="151" t="str">
        <f>IF(ISERROR(発注情報!AB256)=TRUE,"",IF(OR(発注情報!AB256="",発注情報!AB256=0),"",発注情報!AB256))</f>
        <v/>
      </c>
      <c r="S47" s="151" t="str">
        <f>IF(ISERROR(発注情報!AC256)=TRUE,"",IF(OR(発注情報!AC256="",発注情報!AC256=0),"",発注情報!AC256))</f>
        <v/>
      </c>
      <c r="T47" s="151" t="str">
        <f>IF(ISERROR(発注情報!AD256)=TRUE,"",IF(OR(発注情報!AD256="",発注情報!AD256=0),"",発注情報!AD256))</f>
        <v/>
      </c>
      <c r="U47" s="151" t="str">
        <f>IF(ISERROR(発注情報!AE256)=TRUE,"",IF(OR(発注情報!AE256="",発注情報!AE256=0),"",発注情報!AE256))</f>
        <v/>
      </c>
      <c r="V47" s="151" t="str">
        <f>IF(ISERROR(発注情報!AF256)=TRUE,"",IF(OR(発注情報!AF256="",発注情報!AF256=0),"",発注情報!AF256))</f>
        <v/>
      </c>
      <c r="W47" s="151" t="str">
        <f>IF(ISERROR(発注情報!AG256)=TRUE,"",IF(OR(発注情報!AG256="",発注情報!AG256=0),"",発注情報!AG256))</f>
        <v/>
      </c>
      <c r="X47" s="151" t="str">
        <f>IF(ISERROR(発注情報!AH256)=TRUE,"",IF(OR(発注情報!AH256="",発注情報!AH256=0),"",発注情報!AH256))</f>
        <v/>
      </c>
      <c r="Y47" s="151" t="str">
        <f>IF(ISERROR(発注情報!AI256)=TRUE,"",IF(OR(発注情報!AI256="",発注情報!AI256=0),"",発注情報!AI256))</f>
        <v/>
      </c>
      <c r="Z47" s="151" t="str">
        <f>IF(ISERROR(発注情報!AJ256)=TRUE,"",IF(OR(発注情報!AJ256="",発注情報!AJ256=0),"",発注情報!AJ256))</f>
        <v/>
      </c>
      <c r="AA47" s="151" t="str">
        <f>IF(ISERROR(発注情報!AK256)=TRUE,"",IF(OR(発注情報!AK256="",発注情報!AK256=0),"",発注情報!AK256))</f>
        <v/>
      </c>
      <c r="AB47" s="151" t="str">
        <f>IF(ISERROR(発注情報!AL256)=TRUE,"",IF(OR(発注情報!AL256="",発注情報!AL256=0),"",発注情報!AL256))</f>
        <v/>
      </c>
      <c r="AC47" s="151" t="str">
        <f>IF(ISERROR(発注情報!AM256)=TRUE,"",IF(OR(発注情報!AM256="",発注情報!AM256=0),"",発注情報!AM256))</f>
        <v/>
      </c>
      <c r="AD47" s="151" t="str">
        <f>IF(ISERROR(発注情報!AN256)=TRUE,"",IF(OR(発注情報!AN256="",発注情報!AN256=0),"",発注情報!AN256))</f>
        <v/>
      </c>
      <c r="AE47" s="151" t="str">
        <f>IF(ISERROR(発注情報!AO256)=TRUE,"",IF(OR(発注情報!AO256="",発注情報!AO256=0),"",発注情報!AO256))</f>
        <v/>
      </c>
      <c r="AF47" s="151" t="str">
        <f>IF(ISERROR(発注情報!AP256)=TRUE,"",IF(OR(発注情報!AP256="",発注情報!AP256=0),"",発注情報!AP256))</f>
        <v/>
      </c>
      <c r="AG47" s="151" t="str">
        <f>IF(ISERROR(発注情報!AQ256)=TRUE,"",IF(OR(発注情報!AQ256="",発注情報!AQ256=0),"",発注情報!AQ256))</f>
        <v/>
      </c>
      <c r="AH47" s="155" t="str">
        <f>IF(ISERROR(発注情報!AR256)=TRUE,"",IF(OR(発注情報!AR256="",発注情報!AR256=0),"",発注情報!AR256))</f>
        <v/>
      </c>
      <c r="AI47" s="150" t="str">
        <f>IF(ISERROR(発注情報!AS256)=TRUE,"",IF(OR(発注情報!AS256="",発注情報!AS256=0),"",発注情報!AS256))</f>
        <v/>
      </c>
    </row>
    <row r="48" spans="1:57" ht="18.75" customHeight="1" x14ac:dyDescent="0.2">
      <c r="B48" s="182"/>
      <c r="D48" s="84"/>
      <c r="H48" s="183"/>
      <c r="I48" s="184"/>
      <c r="J48" s="25" t="str">
        <f>IF(OR(COUNTIF(J36:AG47,"A'")&gt;0,COUNTIF(J36:AG47,"B'")&gt;0,COUNTIF(J36:AG47,"A'B'")&gt;0),"A'＝横配管Aポート、B'＝横配管Bポート","")</f>
        <v/>
      </c>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3"/>
      <c r="AI48" s="184"/>
    </row>
    <row r="49" spans="2:35" ht="15.75" customHeight="1" x14ac:dyDescent="0.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2">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row>
    <row r="56" spans="2:35" ht="15.75" customHeight="1" x14ac:dyDescent="0.2">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row>
    <row r="57" spans="2:35" ht="15.75" customHeight="1" x14ac:dyDescent="0.2">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row>
    <row r="58" spans="2:35" ht="15.75" customHeight="1" x14ac:dyDescent="0.2">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row>
    <row r="59" spans="2:35" ht="15.75" customHeight="1" x14ac:dyDescent="0.2">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row>
    <row r="60" spans="2:35" ht="15.75" customHeight="1" x14ac:dyDescent="0.2">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row>
    <row r="61" spans="2:35" ht="15.75" customHeight="1" x14ac:dyDescent="0.2">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row>
    <row r="62" spans="2:35" ht="15.75" customHeight="1" x14ac:dyDescent="0.2">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row>
    <row r="63" spans="2:35" ht="17.25" customHeight="1" x14ac:dyDescent="0.2">
      <c r="AH63" s="778" t="str">
        <f>IF(B33="","",$AF$33)</f>
        <v/>
      </c>
      <c r="AI63" s="778"/>
    </row>
  </sheetData>
  <sheetProtection algorithmName="SHA-512" hashValue="FeEj+2D6js7rwc07Vmgqc1UI+9GB0+KgtMMgiZqQxLJk+987Zcmp8ZH4nYs4kFdwT0L9pWBYj8/RRCzYguLNHg==" saltValue="iQcOaI9RKkS2+JWxfPAS0g==" spinCount="100000"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232FD-D2BB-4B11-953D-7434E803150C}">
  <dimension ref="A1:H138"/>
  <sheetViews>
    <sheetView showGridLines="0" workbookViewId="0">
      <selection activeCell="H1" sqref="H1"/>
    </sheetView>
  </sheetViews>
  <sheetFormatPr defaultRowHeight="13.2" x14ac:dyDescent="0.2"/>
  <cols>
    <col min="1" max="1" width="4.77734375" style="389" customWidth="1"/>
    <col min="2" max="2" width="60" style="380" customWidth="1"/>
    <col min="3" max="3" width="12.21875" style="380" customWidth="1"/>
    <col min="4" max="4" width="13.6640625" style="380" customWidth="1"/>
    <col min="5" max="5" width="4.88671875" style="406" customWidth="1"/>
    <col min="6" max="6" width="9" style="92"/>
    <col min="7" max="7" width="10.33203125" style="417" customWidth="1"/>
    <col min="8" max="256" width="9" style="380"/>
    <col min="257" max="257" width="4.77734375" style="380" customWidth="1"/>
    <col min="258" max="258" width="60" style="380" customWidth="1"/>
    <col min="259" max="259" width="12.21875" style="380" customWidth="1"/>
    <col min="260" max="260" width="13.6640625" style="380" customWidth="1"/>
    <col min="261" max="261" width="4.88671875" style="380" customWidth="1"/>
    <col min="262" max="262" width="9" style="380"/>
    <col min="263" max="263" width="10.33203125" style="380" customWidth="1"/>
    <col min="264" max="512" width="9" style="380"/>
    <col min="513" max="513" width="4.77734375" style="380" customWidth="1"/>
    <col min="514" max="514" width="60" style="380" customWidth="1"/>
    <col min="515" max="515" width="12.21875" style="380" customWidth="1"/>
    <col min="516" max="516" width="13.6640625" style="380" customWidth="1"/>
    <col min="517" max="517" width="4.88671875" style="380" customWidth="1"/>
    <col min="518" max="518" width="9" style="380"/>
    <col min="519" max="519" width="10.33203125" style="380" customWidth="1"/>
    <col min="520" max="768" width="9" style="380"/>
    <col min="769" max="769" width="4.77734375" style="380" customWidth="1"/>
    <col min="770" max="770" width="60" style="380" customWidth="1"/>
    <col min="771" max="771" width="12.21875" style="380" customWidth="1"/>
    <col min="772" max="772" width="13.6640625" style="380" customWidth="1"/>
    <col min="773" max="773" width="4.88671875" style="380" customWidth="1"/>
    <col min="774" max="774" width="9" style="380"/>
    <col min="775" max="775" width="10.33203125" style="380" customWidth="1"/>
    <col min="776" max="1024" width="9" style="380"/>
    <col min="1025" max="1025" width="4.77734375" style="380" customWidth="1"/>
    <col min="1026" max="1026" width="60" style="380" customWidth="1"/>
    <col min="1027" max="1027" width="12.21875" style="380" customWidth="1"/>
    <col min="1028" max="1028" width="13.6640625" style="380" customWidth="1"/>
    <col min="1029" max="1029" width="4.88671875" style="380" customWidth="1"/>
    <col min="1030" max="1030" width="9" style="380"/>
    <col min="1031" max="1031" width="10.33203125" style="380" customWidth="1"/>
    <col min="1032" max="1280" width="9" style="380"/>
    <col min="1281" max="1281" width="4.77734375" style="380" customWidth="1"/>
    <col min="1282" max="1282" width="60" style="380" customWidth="1"/>
    <col min="1283" max="1283" width="12.21875" style="380" customWidth="1"/>
    <col min="1284" max="1284" width="13.6640625" style="380" customWidth="1"/>
    <col min="1285" max="1285" width="4.88671875" style="380" customWidth="1"/>
    <col min="1286" max="1286" width="9" style="380"/>
    <col min="1287" max="1287" width="10.33203125" style="380" customWidth="1"/>
    <col min="1288" max="1536" width="9" style="380"/>
    <col min="1537" max="1537" width="4.77734375" style="380" customWidth="1"/>
    <col min="1538" max="1538" width="60" style="380" customWidth="1"/>
    <col min="1539" max="1539" width="12.21875" style="380" customWidth="1"/>
    <col min="1540" max="1540" width="13.6640625" style="380" customWidth="1"/>
    <col min="1541" max="1541" width="4.88671875" style="380" customWidth="1"/>
    <col min="1542" max="1542" width="9" style="380"/>
    <col min="1543" max="1543" width="10.33203125" style="380" customWidth="1"/>
    <col min="1544" max="1792" width="9" style="380"/>
    <col min="1793" max="1793" width="4.77734375" style="380" customWidth="1"/>
    <col min="1794" max="1794" width="60" style="380" customWidth="1"/>
    <col min="1795" max="1795" width="12.21875" style="380" customWidth="1"/>
    <col min="1796" max="1796" width="13.6640625" style="380" customWidth="1"/>
    <col min="1797" max="1797" width="4.88671875" style="380" customWidth="1"/>
    <col min="1798" max="1798" width="9" style="380"/>
    <col min="1799" max="1799" width="10.33203125" style="380" customWidth="1"/>
    <col min="1800" max="2048" width="9" style="380"/>
    <col min="2049" max="2049" width="4.77734375" style="380" customWidth="1"/>
    <col min="2050" max="2050" width="60" style="380" customWidth="1"/>
    <col min="2051" max="2051" width="12.21875" style="380" customWidth="1"/>
    <col min="2052" max="2052" width="13.6640625" style="380" customWidth="1"/>
    <col min="2053" max="2053" width="4.88671875" style="380" customWidth="1"/>
    <col min="2054" max="2054" width="9" style="380"/>
    <col min="2055" max="2055" width="10.33203125" style="380" customWidth="1"/>
    <col min="2056" max="2304" width="9" style="380"/>
    <col min="2305" max="2305" width="4.77734375" style="380" customWidth="1"/>
    <col min="2306" max="2306" width="60" style="380" customWidth="1"/>
    <col min="2307" max="2307" width="12.21875" style="380" customWidth="1"/>
    <col min="2308" max="2308" width="13.6640625" style="380" customWidth="1"/>
    <col min="2309" max="2309" width="4.88671875" style="380" customWidth="1"/>
    <col min="2310" max="2310" width="9" style="380"/>
    <col min="2311" max="2311" width="10.33203125" style="380" customWidth="1"/>
    <col min="2312" max="2560" width="9" style="380"/>
    <col min="2561" max="2561" width="4.77734375" style="380" customWidth="1"/>
    <col min="2562" max="2562" width="60" style="380" customWidth="1"/>
    <col min="2563" max="2563" width="12.21875" style="380" customWidth="1"/>
    <col min="2564" max="2564" width="13.6640625" style="380" customWidth="1"/>
    <col min="2565" max="2565" width="4.88671875" style="380" customWidth="1"/>
    <col min="2566" max="2566" width="9" style="380"/>
    <col min="2567" max="2567" width="10.33203125" style="380" customWidth="1"/>
    <col min="2568" max="2816" width="9" style="380"/>
    <col min="2817" max="2817" width="4.77734375" style="380" customWidth="1"/>
    <col min="2818" max="2818" width="60" style="380" customWidth="1"/>
    <col min="2819" max="2819" width="12.21875" style="380" customWidth="1"/>
    <col min="2820" max="2820" width="13.6640625" style="380" customWidth="1"/>
    <col min="2821" max="2821" width="4.88671875" style="380" customWidth="1"/>
    <col min="2822" max="2822" width="9" style="380"/>
    <col min="2823" max="2823" width="10.33203125" style="380" customWidth="1"/>
    <col min="2824" max="3072" width="9" style="380"/>
    <col min="3073" max="3073" width="4.77734375" style="380" customWidth="1"/>
    <col min="3074" max="3074" width="60" style="380" customWidth="1"/>
    <col min="3075" max="3075" width="12.21875" style="380" customWidth="1"/>
    <col min="3076" max="3076" width="13.6640625" style="380" customWidth="1"/>
    <col min="3077" max="3077" width="4.88671875" style="380" customWidth="1"/>
    <col min="3078" max="3078" width="9" style="380"/>
    <col min="3079" max="3079" width="10.33203125" style="380" customWidth="1"/>
    <col min="3080" max="3328" width="9" style="380"/>
    <col min="3329" max="3329" width="4.77734375" style="380" customWidth="1"/>
    <col min="3330" max="3330" width="60" style="380" customWidth="1"/>
    <col min="3331" max="3331" width="12.21875" style="380" customWidth="1"/>
    <col min="3332" max="3332" width="13.6640625" style="380" customWidth="1"/>
    <col min="3333" max="3333" width="4.88671875" style="380" customWidth="1"/>
    <col min="3334" max="3334" width="9" style="380"/>
    <col min="3335" max="3335" width="10.33203125" style="380" customWidth="1"/>
    <col min="3336" max="3584" width="9" style="380"/>
    <col min="3585" max="3585" width="4.77734375" style="380" customWidth="1"/>
    <col min="3586" max="3586" width="60" style="380" customWidth="1"/>
    <col min="3587" max="3587" width="12.21875" style="380" customWidth="1"/>
    <col min="3588" max="3588" width="13.6640625" style="380" customWidth="1"/>
    <col min="3589" max="3589" width="4.88671875" style="380" customWidth="1"/>
    <col min="3590" max="3590" width="9" style="380"/>
    <col min="3591" max="3591" width="10.33203125" style="380" customWidth="1"/>
    <col min="3592" max="3840" width="9" style="380"/>
    <col min="3841" max="3841" width="4.77734375" style="380" customWidth="1"/>
    <col min="3842" max="3842" width="60" style="380" customWidth="1"/>
    <col min="3843" max="3843" width="12.21875" style="380" customWidth="1"/>
    <col min="3844" max="3844" width="13.6640625" style="380" customWidth="1"/>
    <col min="3845" max="3845" width="4.88671875" style="380" customWidth="1"/>
    <col min="3846" max="3846" width="9" style="380"/>
    <col min="3847" max="3847" width="10.33203125" style="380" customWidth="1"/>
    <col min="3848" max="4096" width="9" style="380"/>
    <col min="4097" max="4097" width="4.77734375" style="380" customWidth="1"/>
    <col min="4098" max="4098" width="60" style="380" customWidth="1"/>
    <col min="4099" max="4099" width="12.21875" style="380" customWidth="1"/>
    <col min="4100" max="4100" width="13.6640625" style="380" customWidth="1"/>
    <col min="4101" max="4101" width="4.88671875" style="380" customWidth="1"/>
    <col min="4102" max="4102" width="9" style="380"/>
    <col min="4103" max="4103" width="10.33203125" style="380" customWidth="1"/>
    <col min="4104" max="4352" width="9" style="380"/>
    <col min="4353" max="4353" width="4.77734375" style="380" customWidth="1"/>
    <col min="4354" max="4354" width="60" style="380" customWidth="1"/>
    <col min="4355" max="4355" width="12.21875" style="380" customWidth="1"/>
    <col min="4356" max="4356" width="13.6640625" style="380" customWidth="1"/>
    <col min="4357" max="4357" width="4.88671875" style="380" customWidth="1"/>
    <col min="4358" max="4358" width="9" style="380"/>
    <col min="4359" max="4359" width="10.33203125" style="380" customWidth="1"/>
    <col min="4360" max="4608" width="9" style="380"/>
    <col min="4609" max="4609" width="4.77734375" style="380" customWidth="1"/>
    <col min="4610" max="4610" width="60" style="380" customWidth="1"/>
    <col min="4611" max="4611" width="12.21875" style="380" customWidth="1"/>
    <col min="4612" max="4612" width="13.6640625" style="380" customWidth="1"/>
    <col min="4613" max="4613" width="4.88671875" style="380" customWidth="1"/>
    <col min="4614" max="4614" width="9" style="380"/>
    <col min="4615" max="4615" width="10.33203125" style="380" customWidth="1"/>
    <col min="4616" max="4864" width="9" style="380"/>
    <col min="4865" max="4865" width="4.77734375" style="380" customWidth="1"/>
    <col min="4866" max="4866" width="60" style="380" customWidth="1"/>
    <col min="4867" max="4867" width="12.21875" style="380" customWidth="1"/>
    <col min="4868" max="4868" width="13.6640625" style="380" customWidth="1"/>
    <col min="4869" max="4869" width="4.88671875" style="380" customWidth="1"/>
    <col min="4870" max="4870" width="9" style="380"/>
    <col min="4871" max="4871" width="10.33203125" style="380" customWidth="1"/>
    <col min="4872" max="5120" width="9" style="380"/>
    <col min="5121" max="5121" width="4.77734375" style="380" customWidth="1"/>
    <col min="5122" max="5122" width="60" style="380" customWidth="1"/>
    <col min="5123" max="5123" width="12.21875" style="380" customWidth="1"/>
    <col min="5124" max="5124" width="13.6640625" style="380" customWidth="1"/>
    <col min="5125" max="5125" width="4.88671875" style="380" customWidth="1"/>
    <col min="5126" max="5126" width="9" style="380"/>
    <col min="5127" max="5127" width="10.33203125" style="380" customWidth="1"/>
    <col min="5128" max="5376" width="9" style="380"/>
    <col min="5377" max="5377" width="4.77734375" style="380" customWidth="1"/>
    <col min="5378" max="5378" width="60" style="380" customWidth="1"/>
    <col min="5379" max="5379" width="12.21875" style="380" customWidth="1"/>
    <col min="5380" max="5380" width="13.6640625" style="380" customWidth="1"/>
    <col min="5381" max="5381" width="4.88671875" style="380" customWidth="1"/>
    <col min="5382" max="5382" width="9" style="380"/>
    <col min="5383" max="5383" width="10.33203125" style="380" customWidth="1"/>
    <col min="5384" max="5632" width="9" style="380"/>
    <col min="5633" max="5633" width="4.77734375" style="380" customWidth="1"/>
    <col min="5634" max="5634" width="60" style="380" customWidth="1"/>
    <col min="5635" max="5635" width="12.21875" style="380" customWidth="1"/>
    <col min="5636" max="5636" width="13.6640625" style="380" customWidth="1"/>
    <col min="5637" max="5637" width="4.88671875" style="380" customWidth="1"/>
    <col min="5638" max="5638" width="9" style="380"/>
    <col min="5639" max="5639" width="10.33203125" style="380" customWidth="1"/>
    <col min="5640" max="5888" width="9" style="380"/>
    <col min="5889" max="5889" width="4.77734375" style="380" customWidth="1"/>
    <col min="5890" max="5890" width="60" style="380" customWidth="1"/>
    <col min="5891" max="5891" width="12.21875" style="380" customWidth="1"/>
    <col min="5892" max="5892" width="13.6640625" style="380" customWidth="1"/>
    <col min="5893" max="5893" width="4.88671875" style="380" customWidth="1"/>
    <col min="5894" max="5894" width="9" style="380"/>
    <col min="5895" max="5895" width="10.33203125" style="380" customWidth="1"/>
    <col min="5896" max="6144" width="9" style="380"/>
    <col min="6145" max="6145" width="4.77734375" style="380" customWidth="1"/>
    <col min="6146" max="6146" width="60" style="380" customWidth="1"/>
    <col min="6147" max="6147" width="12.21875" style="380" customWidth="1"/>
    <col min="6148" max="6148" width="13.6640625" style="380" customWidth="1"/>
    <col min="6149" max="6149" width="4.88671875" style="380" customWidth="1"/>
    <col min="6150" max="6150" width="9" style="380"/>
    <col min="6151" max="6151" width="10.33203125" style="380" customWidth="1"/>
    <col min="6152" max="6400" width="9" style="380"/>
    <col min="6401" max="6401" width="4.77734375" style="380" customWidth="1"/>
    <col min="6402" max="6402" width="60" style="380" customWidth="1"/>
    <col min="6403" max="6403" width="12.21875" style="380" customWidth="1"/>
    <col min="6404" max="6404" width="13.6640625" style="380" customWidth="1"/>
    <col min="6405" max="6405" width="4.88671875" style="380" customWidth="1"/>
    <col min="6406" max="6406" width="9" style="380"/>
    <col min="6407" max="6407" width="10.33203125" style="380" customWidth="1"/>
    <col min="6408" max="6656" width="9" style="380"/>
    <col min="6657" max="6657" width="4.77734375" style="380" customWidth="1"/>
    <col min="6658" max="6658" width="60" style="380" customWidth="1"/>
    <col min="6659" max="6659" width="12.21875" style="380" customWidth="1"/>
    <col min="6660" max="6660" width="13.6640625" style="380" customWidth="1"/>
    <col min="6661" max="6661" width="4.88671875" style="380" customWidth="1"/>
    <col min="6662" max="6662" width="9" style="380"/>
    <col min="6663" max="6663" width="10.33203125" style="380" customWidth="1"/>
    <col min="6664" max="6912" width="9" style="380"/>
    <col min="6913" max="6913" width="4.77734375" style="380" customWidth="1"/>
    <col min="6914" max="6914" width="60" style="380" customWidth="1"/>
    <col min="6915" max="6915" width="12.21875" style="380" customWidth="1"/>
    <col min="6916" max="6916" width="13.6640625" style="380" customWidth="1"/>
    <col min="6917" max="6917" width="4.88671875" style="380" customWidth="1"/>
    <col min="6918" max="6918" width="9" style="380"/>
    <col min="6919" max="6919" width="10.33203125" style="380" customWidth="1"/>
    <col min="6920" max="7168" width="9" style="380"/>
    <col min="7169" max="7169" width="4.77734375" style="380" customWidth="1"/>
    <col min="7170" max="7170" width="60" style="380" customWidth="1"/>
    <col min="7171" max="7171" width="12.21875" style="380" customWidth="1"/>
    <col min="7172" max="7172" width="13.6640625" style="380" customWidth="1"/>
    <col min="7173" max="7173" width="4.88671875" style="380" customWidth="1"/>
    <col min="7174" max="7174" width="9" style="380"/>
    <col min="7175" max="7175" width="10.33203125" style="380" customWidth="1"/>
    <col min="7176" max="7424" width="9" style="380"/>
    <col min="7425" max="7425" width="4.77734375" style="380" customWidth="1"/>
    <col min="7426" max="7426" width="60" style="380" customWidth="1"/>
    <col min="7427" max="7427" width="12.21875" style="380" customWidth="1"/>
    <col min="7428" max="7428" width="13.6640625" style="380" customWidth="1"/>
    <col min="7429" max="7429" width="4.88671875" style="380" customWidth="1"/>
    <col min="7430" max="7430" width="9" style="380"/>
    <col min="7431" max="7431" width="10.33203125" style="380" customWidth="1"/>
    <col min="7432" max="7680" width="9" style="380"/>
    <col min="7681" max="7681" width="4.77734375" style="380" customWidth="1"/>
    <col min="7682" max="7682" width="60" style="380" customWidth="1"/>
    <col min="7683" max="7683" width="12.21875" style="380" customWidth="1"/>
    <col min="7684" max="7684" width="13.6640625" style="380" customWidth="1"/>
    <col min="7685" max="7685" width="4.88671875" style="380" customWidth="1"/>
    <col min="7686" max="7686" width="9" style="380"/>
    <col min="7687" max="7687" width="10.33203125" style="380" customWidth="1"/>
    <col min="7688" max="7936" width="9" style="380"/>
    <col min="7937" max="7937" width="4.77734375" style="380" customWidth="1"/>
    <col min="7938" max="7938" width="60" style="380" customWidth="1"/>
    <col min="7939" max="7939" width="12.21875" style="380" customWidth="1"/>
    <col min="7940" max="7940" width="13.6640625" style="380" customWidth="1"/>
    <col min="7941" max="7941" width="4.88671875" style="380" customWidth="1"/>
    <col min="7942" max="7942" width="9" style="380"/>
    <col min="7943" max="7943" width="10.33203125" style="380" customWidth="1"/>
    <col min="7944" max="8192" width="9" style="380"/>
    <col min="8193" max="8193" width="4.77734375" style="380" customWidth="1"/>
    <col min="8194" max="8194" width="60" style="380" customWidth="1"/>
    <col min="8195" max="8195" width="12.21875" style="380" customWidth="1"/>
    <col min="8196" max="8196" width="13.6640625" style="380" customWidth="1"/>
    <col min="8197" max="8197" width="4.88671875" style="380" customWidth="1"/>
    <col min="8198" max="8198" width="9" style="380"/>
    <col min="8199" max="8199" width="10.33203125" style="380" customWidth="1"/>
    <col min="8200" max="8448" width="9" style="380"/>
    <col min="8449" max="8449" width="4.77734375" style="380" customWidth="1"/>
    <col min="8450" max="8450" width="60" style="380" customWidth="1"/>
    <col min="8451" max="8451" width="12.21875" style="380" customWidth="1"/>
    <col min="8452" max="8452" width="13.6640625" style="380" customWidth="1"/>
    <col min="8453" max="8453" width="4.88671875" style="380" customWidth="1"/>
    <col min="8454" max="8454" width="9" style="380"/>
    <col min="8455" max="8455" width="10.33203125" style="380" customWidth="1"/>
    <col min="8456" max="8704" width="9" style="380"/>
    <col min="8705" max="8705" width="4.77734375" style="380" customWidth="1"/>
    <col min="8706" max="8706" width="60" style="380" customWidth="1"/>
    <col min="8707" max="8707" width="12.21875" style="380" customWidth="1"/>
    <col min="8708" max="8708" width="13.6640625" style="380" customWidth="1"/>
    <col min="8709" max="8709" width="4.88671875" style="380" customWidth="1"/>
    <col min="8710" max="8710" width="9" style="380"/>
    <col min="8711" max="8711" width="10.33203125" style="380" customWidth="1"/>
    <col min="8712" max="8960" width="9" style="380"/>
    <col min="8961" max="8961" width="4.77734375" style="380" customWidth="1"/>
    <col min="8962" max="8962" width="60" style="380" customWidth="1"/>
    <col min="8963" max="8963" width="12.21875" style="380" customWidth="1"/>
    <col min="8964" max="8964" width="13.6640625" style="380" customWidth="1"/>
    <col min="8965" max="8965" width="4.88671875" style="380" customWidth="1"/>
    <col min="8966" max="8966" width="9" style="380"/>
    <col min="8967" max="8967" width="10.33203125" style="380" customWidth="1"/>
    <col min="8968" max="9216" width="9" style="380"/>
    <col min="9217" max="9217" width="4.77734375" style="380" customWidth="1"/>
    <col min="9218" max="9218" width="60" style="380" customWidth="1"/>
    <col min="9219" max="9219" width="12.21875" style="380" customWidth="1"/>
    <col min="9220" max="9220" width="13.6640625" style="380" customWidth="1"/>
    <col min="9221" max="9221" width="4.88671875" style="380" customWidth="1"/>
    <col min="9222" max="9222" width="9" style="380"/>
    <col min="9223" max="9223" width="10.33203125" style="380" customWidth="1"/>
    <col min="9224" max="9472" width="9" style="380"/>
    <col min="9473" max="9473" width="4.77734375" style="380" customWidth="1"/>
    <col min="9474" max="9474" width="60" style="380" customWidth="1"/>
    <col min="9475" max="9475" width="12.21875" style="380" customWidth="1"/>
    <col min="9476" max="9476" width="13.6640625" style="380" customWidth="1"/>
    <col min="9477" max="9477" width="4.88671875" style="380" customWidth="1"/>
    <col min="9478" max="9478" width="9" style="380"/>
    <col min="9479" max="9479" width="10.33203125" style="380" customWidth="1"/>
    <col min="9480" max="9728" width="9" style="380"/>
    <col min="9729" max="9729" width="4.77734375" style="380" customWidth="1"/>
    <col min="9730" max="9730" width="60" style="380" customWidth="1"/>
    <col min="9731" max="9731" width="12.21875" style="380" customWidth="1"/>
    <col min="9732" max="9732" width="13.6640625" style="380" customWidth="1"/>
    <col min="9733" max="9733" width="4.88671875" style="380" customWidth="1"/>
    <col min="9734" max="9734" width="9" style="380"/>
    <col min="9735" max="9735" width="10.33203125" style="380" customWidth="1"/>
    <col min="9736" max="9984" width="9" style="380"/>
    <col min="9985" max="9985" width="4.77734375" style="380" customWidth="1"/>
    <col min="9986" max="9986" width="60" style="380" customWidth="1"/>
    <col min="9987" max="9987" width="12.21875" style="380" customWidth="1"/>
    <col min="9988" max="9988" width="13.6640625" style="380" customWidth="1"/>
    <col min="9989" max="9989" width="4.88671875" style="380" customWidth="1"/>
    <col min="9990" max="9990" width="9" style="380"/>
    <col min="9991" max="9991" width="10.33203125" style="380" customWidth="1"/>
    <col min="9992" max="10240" width="9" style="380"/>
    <col min="10241" max="10241" width="4.77734375" style="380" customWidth="1"/>
    <col min="10242" max="10242" width="60" style="380" customWidth="1"/>
    <col min="10243" max="10243" width="12.21875" style="380" customWidth="1"/>
    <col min="10244" max="10244" width="13.6640625" style="380" customWidth="1"/>
    <col min="10245" max="10245" width="4.88671875" style="380" customWidth="1"/>
    <col min="10246" max="10246" width="9" style="380"/>
    <col min="10247" max="10247" width="10.33203125" style="380" customWidth="1"/>
    <col min="10248" max="10496" width="9" style="380"/>
    <col min="10497" max="10497" width="4.77734375" style="380" customWidth="1"/>
    <col min="10498" max="10498" width="60" style="380" customWidth="1"/>
    <col min="10499" max="10499" width="12.21875" style="380" customWidth="1"/>
    <col min="10500" max="10500" width="13.6640625" style="380" customWidth="1"/>
    <col min="10501" max="10501" width="4.88671875" style="380" customWidth="1"/>
    <col min="10502" max="10502" width="9" style="380"/>
    <col min="10503" max="10503" width="10.33203125" style="380" customWidth="1"/>
    <col min="10504" max="10752" width="9" style="380"/>
    <col min="10753" max="10753" width="4.77734375" style="380" customWidth="1"/>
    <col min="10754" max="10754" width="60" style="380" customWidth="1"/>
    <col min="10755" max="10755" width="12.21875" style="380" customWidth="1"/>
    <col min="10756" max="10756" width="13.6640625" style="380" customWidth="1"/>
    <col min="10757" max="10757" width="4.88671875" style="380" customWidth="1"/>
    <col min="10758" max="10758" width="9" style="380"/>
    <col min="10759" max="10759" width="10.33203125" style="380" customWidth="1"/>
    <col min="10760" max="11008" width="9" style="380"/>
    <col min="11009" max="11009" width="4.77734375" style="380" customWidth="1"/>
    <col min="11010" max="11010" width="60" style="380" customWidth="1"/>
    <col min="11011" max="11011" width="12.21875" style="380" customWidth="1"/>
    <col min="11012" max="11012" width="13.6640625" style="380" customWidth="1"/>
    <col min="11013" max="11013" width="4.88671875" style="380" customWidth="1"/>
    <col min="11014" max="11014" width="9" style="380"/>
    <col min="11015" max="11015" width="10.33203125" style="380" customWidth="1"/>
    <col min="11016" max="11264" width="9" style="380"/>
    <col min="11265" max="11265" width="4.77734375" style="380" customWidth="1"/>
    <col min="11266" max="11266" width="60" style="380" customWidth="1"/>
    <col min="11267" max="11267" width="12.21875" style="380" customWidth="1"/>
    <col min="11268" max="11268" width="13.6640625" style="380" customWidth="1"/>
    <col min="11269" max="11269" width="4.88671875" style="380" customWidth="1"/>
    <col min="11270" max="11270" width="9" style="380"/>
    <col min="11271" max="11271" width="10.33203125" style="380" customWidth="1"/>
    <col min="11272" max="11520" width="9" style="380"/>
    <col min="11521" max="11521" width="4.77734375" style="380" customWidth="1"/>
    <col min="11522" max="11522" width="60" style="380" customWidth="1"/>
    <col min="11523" max="11523" width="12.21875" style="380" customWidth="1"/>
    <col min="11524" max="11524" width="13.6640625" style="380" customWidth="1"/>
    <col min="11525" max="11525" width="4.88671875" style="380" customWidth="1"/>
    <col min="11526" max="11526" width="9" style="380"/>
    <col min="11527" max="11527" width="10.33203125" style="380" customWidth="1"/>
    <col min="11528" max="11776" width="9" style="380"/>
    <col min="11777" max="11777" width="4.77734375" style="380" customWidth="1"/>
    <col min="11778" max="11778" width="60" style="380" customWidth="1"/>
    <col min="11779" max="11779" width="12.21875" style="380" customWidth="1"/>
    <col min="11780" max="11780" width="13.6640625" style="380" customWidth="1"/>
    <col min="11781" max="11781" width="4.88671875" style="380" customWidth="1"/>
    <col min="11782" max="11782" width="9" style="380"/>
    <col min="11783" max="11783" width="10.33203125" style="380" customWidth="1"/>
    <col min="11784" max="12032" width="9" style="380"/>
    <col min="12033" max="12033" width="4.77734375" style="380" customWidth="1"/>
    <col min="12034" max="12034" width="60" style="380" customWidth="1"/>
    <col min="12035" max="12035" width="12.21875" style="380" customWidth="1"/>
    <col min="12036" max="12036" width="13.6640625" style="380" customWidth="1"/>
    <col min="12037" max="12037" width="4.88671875" style="380" customWidth="1"/>
    <col min="12038" max="12038" width="9" style="380"/>
    <col min="12039" max="12039" width="10.33203125" style="380" customWidth="1"/>
    <col min="12040" max="12288" width="9" style="380"/>
    <col min="12289" max="12289" width="4.77734375" style="380" customWidth="1"/>
    <col min="12290" max="12290" width="60" style="380" customWidth="1"/>
    <col min="12291" max="12291" width="12.21875" style="380" customWidth="1"/>
    <col min="12292" max="12292" width="13.6640625" style="380" customWidth="1"/>
    <col min="12293" max="12293" width="4.88671875" style="380" customWidth="1"/>
    <col min="12294" max="12294" width="9" style="380"/>
    <col min="12295" max="12295" width="10.33203125" style="380" customWidth="1"/>
    <col min="12296" max="12544" width="9" style="380"/>
    <col min="12545" max="12545" width="4.77734375" style="380" customWidth="1"/>
    <col min="12546" max="12546" width="60" style="380" customWidth="1"/>
    <col min="12547" max="12547" width="12.21875" style="380" customWidth="1"/>
    <col min="12548" max="12548" width="13.6640625" style="380" customWidth="1"/>
    <col min="12549" max="12549" width="4.88671875" style="380" customWidth="1"/>
    <col min="12550" max="12550" width="9" style="380"/>
    <col min="12551" max="12551" width="10.33203125" style="380" customWidth="1"/>
    <col min="12552" max="12800" width="9" style="380"/>
    <col min="12801" max="12801" width="4.77734375" style="380" customWidth="1"/>
    <col min="12802" max="12802" width="60" style="380" customWidth="1"/>
    <col min="12803" max="12803" width="12.21875" style="380" customWidth="1"/>
    <col min="12804" max="12804" width="13.6640625" style="380" customWidth="1"/>
    <col min="12805" max="12805" width="4.88671875" style="380" customWidth="1"/>
    <col min="12806" max="12806" width="9" style="380"/>
    <col min="12807" max="12807" width="10.33203125" style="380" customWidth="1"/>
    <col min="12808" max="13056" width="9" style="380"/>
    <col min="13057" max="13057" width="4.77734375" style="380" customWidth="1"/>
    <col min="13058" max="13058" width="60" style="380" customWidth="1"/>
    <col min="13059" max="13059" width="12.21875" style="380" customWidth="1"/>
    <col min="13060" max="13060" width="13.6640625" style="380" customWidth="1"/>
    <col min="13061" max="13061" width="4.88671875" style="380" customWidth="1"/>
    <col min="13062" max="13062" width="9" style="380"/>
    <col min="13063" max="13063" width="10.33203125" style="380" customWidth="1"/>
    <col min="13064" max="13312" width="9" style="380"/>
    <col min="13313" max="13313" width="4.77734375" style="380" customWidth="1"/>
    <col min="13314" max="13314" width="60" style="380" customWidth="1"/>
    <col min="13315" max="13315" width="12.21875" style="380" customWidth="1"/>
    <col min="13316" max="13316" width="13.6640625" style="380" customWidth="1"/>
    <col min="13317" max="13317" width="4.88671875" style="380" customWidth="1"/>
    <col min="13318" max="13318" width="9" style="380"/>
    <col min="13319" max="13319" width="10.33203125" style="380" customWidth="1"/>
    <col min="13320" max="13568" width="9" style="380"/>
    <col min="13569" max="13569" width="4.77734375" style="380" customWidth="1"/>
    <col min="13570" max="13570" width="60" style="380" customWidth="1"/>
    <col min="13571" max="13571" width="12.21875" style="380" customWidth="1"/>
    <col min="13572" max="13572" width="13.6640625" style="380" customWidth="1"/>
    <col min="13573" max="13573" width="4.88671875" style="380" customWidth="1"/>
    <col min="13574" max="13574" width="9" style="380"/>
    <col min="13575" max="13575" width="10.33203125" style="380" customWidth="1"/>
    <col min="13576" max="13824" width="9" style="380"/>
    <col min="13825" max="13825" width="4.77734375" style="380" customWidth="1"/>
    <col min="13826" max="13826" width="60" style="380" customWidth="1"/>
    <col min="13827" max="13827" width="12.21875" style="380" customWidth="1"/>
    <col min="13828" max="13828" width="13.6640625" style="380" customWidth="1"/>
    <col min="13829" max="13829" width="4.88671875" style="380" customWidth="1"/>
    <col min="13830" max="13830" width="9" style="380"/>
    <col min="13831" max="13831" width="10.33203125" style="380" customWidth="1"/>
    <col min="13832" max="14080" width="9" style="380"/>
    <col min="14081" max="14081" width="4.77734375" style="380" customWidth="1"/>
    <col min="14082" max="14082" width="60" style="380" customWidth="1"/>
    <col min="14083" max="14083" width="12.21875" style="380" customWidth="1"/>
    <col min="14084" max="14084" width="13.6640625" style="380" customWidth="1"/>
    <col min="14085" max="14085" width="4.88671875" style="380" customWidth="1"/>
    <col min="14086" max="14086" width="9" style="380"/>
    <col min="14087" max="14087" width="10.33203125" style="380" customWidth="1"/>
    <col min="14088" max="14336" width="9" style="380"/>
    <col min="14337" max="14337" width="4.77734375" style="380" customWidth="1"/>
    <col min="14338" max="14338" width="60" style="380" customWidth="1"/>
    <col min="14339" max="14339" width="12.21875" style="380" customWidth="1"/>
    <col min="14340" max="14340" width="13.6640625" style="380" customWidth="1"/>
    <col min="14341" max="14341" width="4.88671875" style="380" customWidth="1"/>
    <col min="14342" max="14342" width="9" style="380"/>
    <col min="14343" max="14343" width="10.33203125" style="380" customWidth="1"/>
    <col min="14344" max="14592" width="9" style="380"/>
    <col min="14593" max="14593" width="4.77734375" style="380" customWidth="1"/>
    <col min="14594" max="14594" width="60" style="380" customWidth="1"/>
    <col min="14595" max="14595" width="12.21875" style="380" customWidth="1"/>
    <col min="14596" max="14596" width="13.6640625" style="380" customWidth="1"/>
    <col min="14597" max="14597" width="4.88671875" style="380" customWidth="1"/>
    <col min="14598" max="14598" width="9" style="380"/>
    <col min="14599" max="14599" width="10.33203125" style="380" customWidth="1"/>
    <col min="14600" max="14848" width="9" style="380"/>
    <col min="14849" max="14849" width="4.77734375" style="380" customWidth="1"/>
    <col min="14850" max="14850" width="60" style="380" customWidth="1"/>
    <col min="14851" max="14851" width="12.21875" style="380" customWidth="1"/>
    <col min="14852" max="14852" width="13.6640625" style="380" customWidth="1"/>
    <col min="14853" max="14853" width="4.88671875" style="380" customWidth="1"/>
    <col min="14854" max="14854" width="9" style="380"/>
    <col min="14855" max="14855" width="10.33203125" style="380" customWidth="1"/>
    <col min="14856" max="15104" width="9" style="380"/>
    <col min="15105" max="15105" width="4.77734375" style="380" customWidth="1"/>
    <col min="15106" max="15106" width="60" style="380" customWidth="1"/>
    <col min="15107" max="15107" width="12.21875" style="380" customWidth="1"/>
    <col min="15108" max="15108" width="13.6640625" style="380" customWidth="1"/>
    <col min="15109" max="15109" width="4.88671875" style="380" customWidth="1"/>
    <col min="15110" max="15110" width="9" style="380"/>
    <col min="15111" max="15111" width="10.33203125" style="380" customWidth="1"/>
    <col min="15112" max="15360" width="9" style="380"/>
    <col min="15361" max="15361" width="4.77734375" style="380" customWidth="1"/>
    <col min="15362" max="15362" width="60" style="380" customWidth="1"/>
    <col min="15363" max="15363" width="12.21875" style="380" customWidth="1"/>
    <col min="15364" max="15364" width="13.6640625" style="380" customWidth="1"/>
    <col min="15365" max="15365" width="4.88671875" style="380" customWidth="1"/>
    <col min="15366" max="15366" width="9" style="380"/>
    <col min="15367" max="15367" width="10.33203125" style="380" customWidth="1"/>
    <col min="15368" max="15616" width="9" style="380"/>
    <col min="15617" max="15617" width="4.77734375" style="380" customWidth="1"/>
    <col min="15618" max="15618" width="60" style="380" customWidth="1"/>
    <col min="15619" max="15619" width="12.21875" style="380" customWidth="1"/>
    <col min="15620" max="15620" width="13.6640625" style="380" customWidth="1"/>
    <col min="15621" max="15621" width="4.88671875" style="380" customWidth="1"/>
    <col min="15622" max="15622" width="9" style="380"/>
    <col min="15623" max="15623" width="10.33203125" style="380" customWidth="1"/>
    <col min="15624" max="15872" width="9" style="380"/>
    <col min="15873" max="15873" width="4.77734375" style="380" customWidth="1"/>
    <col min="15874" max="15874" width="60" style="380" customWidth="1"/>
    <col min="15875" max="15875" width="12.21875" style="380" customWidth="1"/>
    <col min="15876" max="15876" width="13.6640625" style="380" customWidth="1"/>
    <col min="15877" max="15877" width="4.88671875" style="380" customWidth="1"/>
    <col min="15878" max="15878" width="9" style="380"/>
    <col min="15879" max="15879" width="10.33203125" style="380" customWidth="1"/>
    <col min="15880" max="16128" width="9" style="380"/>
    <col min="16129" max="16129" width="4.77734375" style="380" customWidth="1"/>
    <col min="16130" max="16130" width="60" style="380" customWidth="1"/>
    <col min="16131" max="16131" width="12.21875" style="380" customWidth="1"/>
    <col min="16132" max="16132" width="13.6640625" style="380" customWidth="1"/>
    <col min="16133" max="16133" width="4.88671875" style="380" customWidth="1"/>
    <col min="16134" max="16134" width="9" style="380"/>
    <col min="16135" max="16135" width="10.33203125" style="380" customWidth="1"/>
    <col min="16136" max="16384" width="9" style="380"/>
  </cols>
  <sheetData>
    <row r="1" spans="1:8" ht="36" customHeight="1" x14ac:dyDescent="0.2">
      <c r="A1" s="401" t="s">
        <v>913</v>
      </c>
      <c r="C1" s="810" t="str">
        <f>IF(COUNTIF(E3:E99,"X")&gt;0,"X=入力項目に漏れ有り","")</f>
        <v/>
      </c>
      <c r="D1" s="810"/>
      <c r="E1" s="810"/>
      <c r="F1" s="92">
        <f>MAX(F3:F100)</f>
        <v>2</v>
      </c>
      <c r="G1" s="402">
        <f>IF(MAX(G3:G100)=0,"",MAX(G3:G100))</f>
        <v>45827</v>
      </c>
      <c r="H1" s="403"/>
    </row>
    <row r="2" spans="1:8" s="389" customFormat="1" ht="27.75" customHeight="1" x14ac:dyDescent="0.2">
      <c r="A2" s="404" t="s">
        <v>914</v>
      </c>
      <c r="B2" s="404" t="s">
        <v>915</v>
      </c>
      <c r="C2" s="405" t="s">
        <v>916</v>
      </c>
      <c r="D2" s="404" t="s">
        <v>917</v>
      </c>
      <c r="E2" s="406"/>
      <c r="F2" s="407"/>
      <c r="G2" s="402"/>
    </row>
    <row r="3" spans="1:8" s="413" customFormat="1" x14ac:dyDescent="0.2">
      <c r="A3" s="408">
        <v>0</v>
      </c>
      <c r="B3" s="409" t="s">
        <v>918</v>
      </c>
      <c r="C3" s="410">
        <v>45267</v>
      </c>
      <c r="D3" s="409" t="s">
        <v>919</v>
      </c>
      <c r="E3" s="411"/>
      <c r="F3" s="412">
        <v>0</v>
      </c>
      <c r="G3" s="402">
        <f>IF(C3=0,"",C3)</f>
        <v>45267</v>
      </c>
    </row>
    <row r="4" spans="1:8" s="413" customFormat="1" ht="26.4" x14ac:dyDescent="0.2">
      <c r="A4" s="408">
        <v>1</v>
      </c>
      <c r="B4" s="409" t="s">
        <v>920</v>
      </c>
      <c r="C4" s="410">
        <v>45267</v>
      </c>
      <c r="D4" s="409" t="s">
        <v>919</v>
      </c>
      <c r="E4" s="411" t="str">
        <f>IF(OR(AND(B4="",C4="",D4=""),AND(B4&lt;&gt;"",C4&lt;&gt;"",D4&lt;&gt;"")),"","X")</f>
        <v/>
      </c>
      <c r="F4" s="412">
        <f>IF(AND(B4&lt;&gt;"",C4&lt;&gt;"",D4&lt;&gt;""),A4,"")</f>
        <v>1</v>
      </c>
      <c r="G4" s="402">
        <f>IF(AND(B4&lt;&gt;"",C4&lt;&gt;"",D4&lt;&gt;""),C4,"")</f>
        <v>45267</v>
      </c>
    </row>
    <row r="5" spans="1:8" s="413" customFormat="1" x14ac:dyDescent="0.2">
      <c r="A5" s="408">
        <v>2</v>
      </c>
      <c r="B5" s="409" t="s">
        <v>925</v>
      </c>
      <c r="C5" s="410">
        <v>45827</v>
      </c>
      <c r="D5" s="409" t="s">
        <v>924</v>
      </c>
      <c r="E5" s="411" t="str">
        <f t="shared" ref="E5:E68" si="0">IF(OR(AND(B5="",C5="",D5=""),AND(B5&lt;&gt;"",C5&lt;&gt;"",D5&lt;&gt;"")),"","X")</f>
        <v/>
      </c>
      <c r="F5" s="412">
        <f>IF(AND(B5&lt;&gt;"",C5&lt;&gt;"",D5&lt;&gt;""),A5,"")</f>
        <v>2</v>
      </c>
      <c r="G5" s="402">
        <f t="shared" ref="G5:G68" si="1">IF(AND(B5&lt;&gt;"",C5&lt;&gt;"",D5&lt;&gt;""),C5,"")</f>
        <v>45827</v>
      </c>
    </row>
    <row r="6" spans="1:8" s="413" customFormat="1" x14ac:dyDescent="0.2">
      <c r="A6" s="408"/>
      <c r="B6" s="409"/>
      <c r="C6" s="410"/>
      <c r="D6" s="409"/>
      <c r="E6" s="411" t="str">
        <f t="shared" si="0"/>
        <v/>
      </c>
      <c r="F6" s="412" t="str">
        <f>IF(AND(B6&lt;&gt;"",C6&lt;&gt;"",D6&lt;&gt;""),A6,"")</f>
        <v/>
      </c>
      <c r="G6" s="402" t="str">
        <f t="shared" si="1"/>
        <v/>
      </c>
    </row>
    <row r="7" spans="1:8" s="413" customFormat="1" x14ac:dyDescent="0.2">
      <c r="A7" s="408"/>
      <c r="B7" s="409"/>
      <c r="C7" s="410"/>
      <c r="D7" s="409"/>
      <c r="E7" s="411" t="str">
        <f t="shared" si="0"/>
        <v/>
      </c>
      <c r="F7" s="412" t="str">
        <f t="shared" ref="F7:F70" si="2">IF(AND(B7&lt;&gt;"",C7&lt;&gt;"",D7&lt;&gt;""),A7,"")</f>
        <v/>
      </c>
      <c r="G7" s="402" t="str">
        <f t="shared" si="1"/>
        <v/>
      </c>
    </row>
    <row r="8" spans="1:8" s="413" customFormat="1" x14ac:dyDescent="0.2">
      <c r="A8" s="408"/>
      <c r="B8" s="409"/>
      <c r="C8" s="410"/>
      <c r="D8" s="409"/>
      <c r="E8" s="411" t="str">
        <f t="shared" si="0"/>
        <v/>
      </c>
      <c r="F8" s="412" t="str">
        <f t="shared" si="2"/>
        <v/>
      </c>
      <c r="G8" s="402" t="str">
        <f t="shared" si="1"/>
        <v/>
      </c>
    </row>
    <row r="9" spans="1:8" s="413" customFormat="1" x14ac:dyDescent="0.2">
      <c r="A9" s="408"/>
      <c r="B9" s="409"/>
      <c r="C9" s="410"/>
      <c r="D9" s="409"/>
      <c r="E9" s="411" t="str">
        <f t="shared" si="0"/>
        <v/>
      </c>
      <c r="F9" s="412" t="str">
        <f t="shared" si="2"/>
        <v/>
      </c>
      <c r="G9" s="402" t="str">
        <f t="shared" si="1"/>
        <v/>
      </c>
    </row>
    <row r="10" spans="1:8" s="413" customFormat="1" x14ac:dyDescent="0.2">
      <c r="A10" s="408"/>
      <c r="B10" s="409"/>
      <c r="C10" s="410"/>
      <c r="D10" s="409"/>
      <c r="E10" s="411" t="str">
        <f t="shared" si="0"/>
        <v/>
      </c>
      <c r="F10" s="412" t="str">
        <f t="shared" si="2"/>
        <v/>
      </c>
      <c r="G10" s="402" t="str">
        <f t="shared" si="1"/>
        <v/>
      </c>
    </row>
    <row r="11" spans="1:8" s="413" customFormat="1" x14ac:dyDescent="0.2">
      <c r="A11" s="408"/>
      <c r="B11" s="409"/>
      <c r="C11" s="410"/>
      <c r="D11" s="409"/>
      <c r="E11" s="411" t="str">
        <f t="shared" si="0"/>
        <v/>
      </c>
      <c r="F11" s="412" t="str">
        <f t="shared" si="2"/>
        <v/>
      </c>
      <c r="G11" s="402" t="str">
        <f t="shared" si="1"/>
        <v/>
      </c>
    </row>
    <row r="12" spans="1:8" s="413" customFormat="1" x14ac:dyDescent="0.2">
      <c r="A12" s="408"/>
      <c r="B12" s="409"/>
      <c r="C12" s="410"/>
      <c r="D12" s="409"/>
      <c r="E12" s="411" t="str">
        <f t="shared" si="0"/>
        <v/>
      </c>
      <c r="F12" s="412" t="str">
        <f t="shared" si="2"/>
        <v/>
      </c>
      <c r="G12" s="402" t="str">
        <f t="shared" si="1"/>
        <v/>
      </c>
    </row>
    <row r="13" spans="1:8" s="413" customFormat="1" x14ac:dyDescent="0.2">
      <c r="A13" s="408"/>
      <c r="B13" s="409"/>
      <c r="C13" s="410"/>
      <c r="D13" s="409"/>
      <c r="E13" s="411" t="str">
        <f t="shared" si="0"/>
        <v/>
      </c>
      <c r="F13" s="412" t="str">
        <f t="shared" si="2"/>
        <v/>
      </c>
      <c r="G13" s="402" t="str">
        <f t="shared" si="1"/>
        <v/>
      </c>
    </row>
    <row r="14" spans="1:8" s="413" customFormat="1" x14ac:dyDescent="0.2">
      <c r="A14" s="408"/>
      <c r="B14" s="409"/>
      <c r="C14" s="410"/>
      <c r="D14" s="409"/>
      <c r="E14" s="411" t="str">
        <f t="shared" si="0"/>
        <v/>
      </c>
      <c r="F14" s="412" t="str">
        <f t="shared" si="2"/>
        <v/>
      </c>
      <c r="G14" s="402" t="str">
        <f t="shared" si="1"/>
        <v/>
      </c>
    </row>
    <row r="15" spans="1:8" s="413" customFormat="1" x14ac:dyDescent="0.2">
      <c r="A15" s="408"/>
      <c r="B15" s="409"/>
      <c r="C15" s="410"/>
      <c r="D15" s="409"/>
      <c r="E15" s="411" t="str">
        <f t="shared" si="0"/>
        <v/>
      </c>
      <c r="F15" s="412" t="str">
        <f t="shared" si="2"/>
        <v/>
      </c>
      <c r="G15" s="402" t="str">
        <f t="shared" si="1"/>
        <v/>
      </c>
    </row>
    <row r="16" spans="1:8" s="413" customFormat="1" x14ac:dyDescent="0.2">
      <c r="A16" s="408"/>
      <c r="B16" s="409"/>
      <c r="C16" s="410"/>
      <c r="D16" s="409"/>
      <c r="E16" s="411" t="str">
        <f t="shared" si="0"/>
        <v/>
      </c>
      <c r="F16" s="412" t="str">
        <f t="shared" si="2"/>
        <v/>
      </c>
      <c r="G16" s="402" t="str">
        <f t="shared" si="1"/>
        <v/>
      </c>
    </row>
    <row r="17" spans="1:7" s="413" customFormat="1" x14ac:dyDescent="0.2">
      <c r="A17" s="408"/>
      <c r="B17" s="409"/>
      <c r="C17" s="410"/>
      <c r="D17" s="409"/>
      <c r="E17" s="411" t="str">
        <f t="shared" si="0"/>
        <v/>
      </c>
      <c r="F17" s="412" t="str">
        <f t="shared" si="2"/>
        <v/>
      </c>
      <c r="G17" s="402" t="str">
        <f t="shared" si="1"/>
        <v/>
      </c>
    </row>
    <row r="18" spans="1:7" s="413" customFormat="1" x14ac:dyDescent="0.2">
      <c r="A18" s="408"/>
      <c r="B18" s="409"/>
      <c r="C18" s="410"/>
      <c r="D18" s="409"/>
      <c r="E18" s="411" t="str">
        <f t="shared" si="0"/>
        <v/>
      </c>
      <c r="F18" s="412" t="str">
        <f t="shared" si="2"/>
        <v/>
      </c>
      <c r="G18" s="402" t="str">
        <f t="shared" si="1"/>
        <v/>
      </c>
    </row>
    <row r="19" spans="1:7" s="413" customFormat="1" x14ac:dyDescent="0.2">
      <c r="A19" s="408"/>
      <c r="B19" s="409"/>
      <c r="C19" s="410"/>
      <c r="D19" s="409"/>
      <c r="E19" s="411" t="str">
        <f t="shared" si="0"/>
        <v/>
      </c>
      <c r="F19" s="412" t="str">
        <f t="shared" si="2"/>
        <v/>
      </c>
      <c r="G19" s="402" t="str">
        <f t="shared" si="1"/>
        <v/>
      </c>
    </row>
    <row r="20" spans="1:7" s="413" customFormat="1" x14ac:dyDescent="0.2">
      <c r="A20" s="408"/>
      <c r="B20" s="409"/>
      <c r="C20" s="410"/>
      <c r="D20" s="409"/>
      <c r="E20" s="411" t="str">
        <f t="shared" si="0"/>
        <v/>
      </c>
      <c r="F20" s="412" t="str">
        <f t="shared" si="2"/>
        <v/>
      </c>
      <c r="G20" s="402" t="str">
        <f t="shared" si="1"/>
        <v/>
      </c>
    </row>
    <row r="21" spans="1:7" s="413" customFormat="1" x14ac:dyDescent="0.2">
      <c r="A21" s="408"/>
      <c r="B21" s="409"/>
      <c r="C21" s="410"/>
      <c r="D21" s="409"/>
      <c r="E21" s="411" t="str">
        <f t="shared" si="0"/>
        <v/>
      </c>
      <c r="F21" s="412" t="str">
        <f t="shared" si="2"/>
        <v/>
      </c>
      <c r="G21" s="402" t="str">
        <f t="shared" si="1"/>
        <v/>
      </c>
    </row>
    <row r="22" spans="1:7" s="413" customFormat="1" x14ac:dyDescent="0.2">
      <c r="A22" s="408"/>
      <c r="B22" s="409"/>
      <c r="C22" s="410"/>
      <c r="D22" s="409"/>
      <c r="E22" s="411" t="str">
        <f t="shared" si="0"/>
        <v/>
      </c>
      <c r="F22" s="412" t="str">
        <f t="shared" si="2"/>
        <v/>
      </c>
      <c r="G22" s="402" t="str">
        <f t="shared" si="1"/>
        <v/>
      </c>
    </row>
    <row r="23" spans="1:7" s="413" customFormat="1" x14ac:dyDescent="0.2">
      <c r="A23" s="414"/>
      <c r="B23" s="409"/>
      <c r="C23" s="410"/>
      <c r="D23" s="409"/>
      <c r="E23" s="411" t="str">
        <f t="shared" si="0"/>
        <v/>
      </c>
      <c r="F23" s="412" t="str">
        <f t="shared" si="2"/>
        <v/>
      </c>
      <c r="G23" s="402" t="str">
        <f t="shared" si="1"/>
        <v/>
      </c>
    </row>
    <row r="24" spans="1:7" s="413" customFormat="1" x14ac:dyDescent="0.2">
      <c r="A24" s="408"/>
      <c r="B24" s="409"/>
      <c r="C24" s="410"/>
      <c r="D24" s="409"/>
      <c r="E24" s="411" t="str">
        <f t="shared" si="0"/>
        <v/>
      </c>
      <c r="F24" s="412" t="str">
        <f t="shared" si="2"/>
        <v/>
      </c>
      <c r="G24" s="402" t="str">
        <f t="shared" si="1"/>
        <v/>
      </c>
    </row>
    <row r="25" spans="1:7" s="413" customFormat="1" x14ac:dyDescent="0.2">
      <c r="A25" s="408"/>
      <c r="B25" s="409"/>
      <c r="C25" s="410"/>
      <c r="D25" s="409"/>
      <c r="E25" s="411" t="str">
        <f t="shared" si="0"/>
        <v/>
      </c>
      <c r="F25" s="412" t="str">
        <f t="shared" si="2"/>
        <v/>
      </c>
      <c r="G25" s="402" t="str">
        <f t="shared" si="1"/>
        <v/>
      </c>
    </row>
    <row r="26" spans="1:7" s="413" customFormat="1" x14ac:dyDescent="0.2">
      <c r="A26" s="408"/>
      <c r="B26" s="409"/>
      <c r="C26" s="410"/>
      <c r="D26" s="409"/>
      <c r="E26" s="411" t="str">
        <f t="shared" si="0"/>
        <v/>
      </c>
      <c r="F26" s="412" t="str">
        <f t="shared" si="2"/>
        <v/>
      </c>
      <c r="G26" s="402" t="str">
        <f t="shared" si="1"/>
        <v/>
      </c>
    </row>
    <row r="27" spans="1:7" s="413" customFormat="1" x14ac:dyDescent="0.2">
      <c r="A27" s="408"/>
      <c r="B27" s="409"/>
      <c r="C27" s="408"/>
      <c r="D27" s="409"/>
      <c r="E27" s="411" t="str">
        <f t="shared" si="0"/>
        <v/>
      </c>
      <c r="F27" s="412" t="str">
        <f t="shared" si="2"/>
        <v/>
      </c>
      <c r="G27" s="402" t="str">
        <f t="shared" si="1"/>
        <v/>
      </c>
    </row>
    <row r="28" spans="1:7" s="413" customFormat="1" x14ac:dyDescent="0.2">
      <c r="A28" s="408"/>
      <c r="B28" s="409"/>
      <c r="C28" s="408"/>
      <c r="D28" s="409"/>
      <c r="E28" s="411" t="str">
        <f t="shared" si="0"/>
        <v/>
      </c>
      <c r="F28" s="412" t="str">
        <f t="shared" si="2"/>
        <v/>
      </c>
      <c r="G28" s="402" t="str">
        <f t="shared" si="1"/>
        <v/>
      </c>
    </row>
    <row r="29" spans="1:7" s="413" customFormat="1" x14ac:dyDescent="0.2">
      <c r="A29" s="408"/>
      <c r="B29" s="409"/>
      <c r="C29" s="408"/>
      <c r="D29" s="409"/>
      <c r="E29" s="411" t="str">
        <f t="shared" si="0"/>
        <v/>
      </c>
      <c r="F29" s="412" t="str">
        <f t="shared" si="2"/>
        <v/>
      </c>
      <c r="G29" s="402" t="str">
        <f t="shared" si="1"/>
        <v/>
      </c>
    </row>
    <row r="30" spans="1:7" s="413" customFormat="1" x14ac:dyDescent="0.2">
      <c r="A30" s="408"/>
      <c r="B30" s="409"/>
      <c r="C30" s="408"/>
      <c r="D30" s="409"/>
      <c r="E30" s="411" t="str">
        <f t="shared" si="0"/>
        <v/>
      </c>
      <c r="F30" s="412" t="str">
        <f t="shared" si="2"/>
        <v/>
      </c>
      <c r="G30" s="402" t="str">
        <f t="shared" si="1"/>
        <v/>
      </c>
    </row>
    <row r="31" spans="1:7" s="413" customFormat="1" x14ac:dyDescent="0.2">
      <c r="A31" s="408"/>
      <c r="B31" s="409"/>
      <c r="C31" s="408"/>
      <c r="D31" s="409"/>
      <c r="E31" s="411" t="str">
        <f t="shared" si="0"/>
        <v/>
      </c>
      <c r="F31" s="412" t="str">
        <f t="shared" si="2"/>
        <v/>
      </c>
      <c r="G31" s="402" t="str">
        <f t="shared" si="1"/>
        <v/>
      </c>
    </row>
    <row r="32" spans="1:7" s="413" customFormat="1" x14ac:dyDescent="0.2">
      <c r="A32" s="408"/>
      <c r="B32" s="409"/>
      <c r="C32" s="408"/>
      <c r="D32" s="409"/>
      <c r="E32" s="411" t="str">
        <f t="shared" si="0"/>
        <v/>
      </c>
      <c r="F32" s="412" t="str">
        <f t="shared" si="2"/>
        <v/>
      </c>
      <c r="G32" s="402" t="str">
        <f t="shared" si="1"/>
        <v/>
      </c>
    </row>
    <row r="33" spans="1:7" s="413" customFormat="1" x14ac:dyDescent="0.2">
      <c r="A33" s="415"/>
      <c r="E33" s="411" t="str">
        <f t="shared" si="0"/>
        <v/>
      </c>
      <c r="F33" s="412" t="str">
        <f t="shared" si="2"/>
        <v/>
      </c>
      <c r="G33" s="402" t="str">
        <f t="shared" si="1"/>
        <v/>
      </c>
    </row>
    <row r="34" spans="1:7" s="413" customFormat="1" x14ac:dyDescent="0.2">
      <c r="A34" s="415"/>
      <c r="E34" s="411" t="str">
        <f t="shared" si="0"/>
        <v/>
      </c>
      <c r="F34" s="412" t="str">
        <f t="shared" si="2"/>
        <v/>
      </c>
      <c r="G34" s="402" t="str">
        <f t="shared" si="1"/>
        <v/>
      </c>
    </row>
    <row r="35" spans="1:7" s="413" customFormat="1" x14ac:dyDescent="0.2">
      <c r="A35" s="415"/>
      <c r="E35" s="411" t="str">
        <f t="shared" si="0"/>
        <v/>
      </c>
      <c r="F35" s="412" t="str">
        <f t="shared" si="2"/>
        <v/>
      </c>
      <c r="G35" s="402" t="str">
        <f t="shared" si="1"/>
        <v/>
      </c>
    </row>
    <row r="36" spans="1:7" s="413" customFormat="1" x14ac:dyDescent="0.2">
      <c r="A36" s="415"/>
      <c r="E36" s="411" t="str">
        <f t="shared" si="0"/>
        <v/>
      </c>
      <c r="F36" s="412" t="str">
        <f t="shared" si="2"/>
        <v/>
      </c>
      <c r="G36" s="402" t="str">
        <f t="shared" si="1"/>
        <v/>
      </c>
    </row>
    <row r="37" spans="1:7" s="413" customFormat="1" x14ac:dyDescent="0.2">
      <c r="A37" s="415"/>
      <c r="E37" s="411" t="str">
        <f t="shared" si="0"/>
        <v/>
      </c>
      <c r="F37" s="412" t="str">
        <f t="shared" si="2"/>
        <v/>
      </c>
      <c r="G37" s="402" t="str">
        <f t="shared" si="1"/>
        <v/>
      </c>
    </row>
    <row r="38" spans="1:7" s="413" customFormat="1" x14ac:dyDescent="0.2">
      <c r="A38" s="415"/>
      <c r="E38" s="411" t="str">
        <f t="shared" si="0"/>
        <v/>
      </c>
      <c r="F38" s="412" t="str">
        <f t="shared" si="2"/>
        <v/>
      </c>
      <c r="G38" s="402" t="str">
        <f t="shared" si="1"/>
        <v/>
      </c>
    </row>
    <row r="39" spans="1:7" s="413" customFormat="1" x14ac:dyDescent="0.2">
      <c r="A39" s="415"/>
      <c r="E39" s="411" t="str">
        <f t="shared" si="0"/>
        <v/>
      </c>
      <c r="F39" s="412" t="str">
        <f t="shared" si="2"/>
        <v/>
      </c>
      <c r="G39" s="402" t="str">
        <f t="shared" si="1"/>
        <v/>
      </c>
    </row>
    <row r="40" spans="1:7" s="413" customFormat="1" x14ac:dyDescent="0.2">
      <c r="A40" s="415"/>
      <c r="E40" s="411" t="str">
        <f t="shared" si="0"/>
        <v/>
      </c>
      <c r="F40" s="412" t="str">
        <f t="shared" si="2"/>
        <v/>
      </c>
      <c r="G40" s="402" t="str">
        <f t="shared" si="1"/>
        <v/>
      </c>
    </row>
    <row r="41" spans="1:7" s="413" customFormat="1" x14ac:dyDescent="0.2">
      <c r="A41" s="415"/>
      <c r="E41" s="411" t="str">
        <f t="shared" si="0"/>
        <v/>
      </c>
      <c r="F41" s="412" t="str">
        <f t="shared" si="2"/>
        <v/>
      </c>
      <c r="G41" s="402" t="str">
        <f t="shared" si="1"/>
        <v/>
      </c>
    </row>
    <row r="42" spans="1:7" s="413" customFormat="1" x14ac:dyDescent="0.2">
      <c r="A42" s="415"/>
      <c r="E42" s="411" t="str">
        <f t="shared" si="0"/>
        <v/>
      </c>
      <c r="F42" s="412" t="str">
        <f t="shared" si="2"/>
        <v/>
      </c>
      <c r="G42" s="402" t="str">
        <f t="shared" si="1"/>
        <v/>
      </c>
    </row>
    <row r="43" spans="1:7" s="413" customFormat="1" x14ac:dyDescent="0.2">
      <c r="A43" s="415"/>
      <c r="E43" s="411" t="str">
        <f t="shared" si="0"/>
        <v/>
      </c>
      <c r="F43" s="412" t="str">
        <f t="shared" si="2"/>
        <v/>
      </c>
      <c r="G43" s="402" t="str">
        <f t="shared" si="1"/>
        <v/>
      </c>
    </row>
    <row r="44" spans="1:7" s="413" customFormat="1" x14ac:dyDescent="0.2">
      <c r="A44" s="415"/>
      <c r="E44" s="411" t="str">
        <f t="shared" si="0"/>
        <v/>
      </c>
      <c r="F44" s="412" t="str">
        <f t="shared" si="2"/>
        <v/>
      </c>
      <c r="G44" s="402" t="str">
        <f t="shared" si="1"/>
        <v/>
      </c>
    </row>
    <row r="45" spans="1:7" s="413" customFormat="1" x14ac:dyDescent="0.2">
      <c r="A45" s="415"/>
      <c r="E45" s="411" t="str">
        <f t="shared" si="0"/>
        <v/>
      </c>
      <c r="F45" s="412" t="str">
        <f t="shared" si="2"/>
        <v/>
      </c>
      <c r="G45" s="402" t="str">
        <f t="shared" si="1"/>
        <v/>
      </c>
    </row>
    <row r="46" spans="1:7" s="413" customFormat="1" x14ac:dyDescent="0.2">
      <c r="A46" s="415"/>
      <c r="E46" s="411" t="str">
        <f t="shared" si="0"/>
        <v/>
      </c>
      <c r="F46" s="412" t="str">
        <f t="shared" si="2"/>
        <v/>
      </c>
      <c r="G46" s="402" t="str">
        <f t="shared" si="1"/>
        <v/>
      </c>
    </row>
    <row r="47" spans="1:7" s="413" customFormat="1" x14ac:dyDescent="0.2">
      <c r="A47" s="415"/>
      <c r="E47" s="411" t="str">
        <f t="shared" si="0"/>
        <v/>
      </c>
      <c r="F47" s="412" t="str">
        <f t="shared" si="2"/>
        <v/>
      </c>
      <c r="G47" s="402" t="str">
        <f t="shared" si="1"/>
        <v/>
      </c>
    </row>
    <row r="48" spans="1:7" s="413" customFormat="1" x14ac:dyDescent="0.2">
      <c r="A48" s="415"/>
      <c r="E48" s="411" t="str">
        <f t="shared" si="0"/>
        <v/>
      </c>
      <c r="F48" s="412" t="str">
        <f t="shared" si="2"/>
        <v/>
      </c>
      <c r="G48" s="402" t="str">
        <f t="shared" si="1"/>
        <v/>
      </c>
    </row>
    <row r="49" spans="1:7" s="413" customFormat="1" x14ac:dyDescent="0.2">
      <c r="A49" s="415"/>
      <c r="E49" s="411" t="str">
        <f t="shared" si="0"/>
        <v/>
      </c>
      <c r="F49" s="412" t="str">
        <f t="shared" si="2"/>
        <v/>
      </c>
      <c r="G49" s="402" t="str">
        <f t="shared" si="1"/>
        <v/>
      </c>
    </row>
    <row r="50" spans="1:7" s="413" customFormat="1" x14ac:dyDescent="0.2">
      <c r="A50" s="415"/>
      <c r="E50" s="411" t="str">
        <f t="shared" si="0"/>
        <v/>
      </c>
      <c r="F50" s="412" t="str">
        <f t="shared" si="2"/>
        <v/>
      </c>
      <c r="G50" s="402" t="str">
        <f t="shared" si="1"/>
        <v/>
      </c>
    </row>
    <row r="51" spans="1:7" s="413" customFormat="1" x14ac:dyDescent="0.2">
      <c r="A51" s="415"/>
      <c r="E51" s="411" t="str">
        <f t="shared" si="0"/>
        <v/>
      </c>
      <c r="F51" s="412" t="str">
        <f t="shared" si="2"/>
        <v/>
      </c>
      <c r="G51" s="402" t="str">
        <f t="shared" si="1"/>
        <v/>
      </c>
    </row>
    <row r="52" spans="1:7" s="413" customFormat="1" x14ac:dyDescent="0.2">
      <c r="A52" s="415"/>
      <c r="E52" s="411" t="str">
        <f t="shared" si="0"/>
        <v/>
      </c>
      <c r="F52" s="412" t="str">
        <f t="shared" si="2"/>
        <v/>
      </c>
      <c r="G52" s="402" t="str">
        <f t="shared" si="1"/>
        <v/>
      </c>
    </row>
    <row r="53" spans="1:7" s="413" customFormat="1" x14ac:dyDescent="0.2">
      <c r="A53" s="415"/>
      <c r="E53" s="411" t="str">
        <f t="shared" si="0"/>
        <v/>
      </c>
      <c r="F53" s="412" t="str">
        <f t="shared" si="2"/>
        <v/>
      </c>
      <c r="G53" s="402" t="str">
        <f t="shared" si="1"/>
        <v/>
      </c>
    </row>
    <row r="54" spans="1:7" s="413" customFormat="1" x14ac:dyDescent="0.2">
      <c r="A54" s="415"/>
      <c r="E54" s="411" t="str">
        <f t="shared" si="0"/>
        <v/>
      </c>
      <c r="F54" s="412" t="str">
        <f t="shared" si="2"/>
        <v/>
      </c>
      <c r="G54" s="402" t="str">
        <f t="shared" si="1"/>
        <v/>
      </c>
    </row>
    <row r="55" spans="1:7" s="413" customFormat="1" x14ac:dyDescent="0.2">
      <c r="A55" s="415"/>
      <c r="E55" s="411" t="str">
        <f t="shared" si="0"/>
        <v/>
      </c>
      <c r="F55" s="412" t="str">
        <f t="shared" si="2"/>
        <v/>
      </c>
      <c r="G55" s="402" t="str">
        <f t="shared" si="1"/>
        <v/>
      </c>
    </row>
    <row r="56" spans="1:7" s="413" customFormat="1" x14ac:dyDescent="0.2">
      <c r="A56" s="415"/>
      <c r="E56" s="411" t="str">
        <f t="shared" si="0"/>
        <v/>
      </c>
      <c r="F56" s="412" t="str">
        <f t="shared" si="2"/>
        <v/>
      </c>
      <c r="G56" s="402" t="str">
        <f t="shared" si="1"/>
        <v/>
      </c>
    </row>
    <row r="57" spans="1:7" s="413" customFormat="1" x14ac:dyDescent="0.2">
      <c r="A57" s="415"/>
      <c r="E57" s="411" t="str">
        <f t="shared" si="0"/>
        <v/>
      </c>
      <c r="F57" s="412" t="str">
        <f t="shared" si="2"/>
        <v/>
      </c>
      <c r="G57" s="402" t="str">
        <f t="shared" si="1"/>
        <v/>
      </c>
    </row>
    <row r="58" spans="1:7" s="413" customFormat="1" x14ac:dyDescent="0.2">
      <c r="A58" s="415"/>
      <c r="E58" s="411" t="str">
        <f t="shared" si="0"/>
        <v/>
      </c>
      <c r="F58" s="412" t="str">
        <f t="shared" si="2"/>
        <v/>
      </c>
      <c r="G58" s="402" t="str">
        <f t="shared" si="1"/>
        <v/>
      </c>
    </row>
    <row r="59" spans="1:7" s="413" customFormat="1" x14ac:dyDescent="0.2">
      <c r="A59" s="415"/>
      <c r="E59" s="411" t="str">
        <f t="shared" si="0"/>
        <v/>
      </c>
      <c r="F59" s="412" t="str">
        <f t="shared" si="2"/>
        <v/>
      </c>
      <c r="G59" s="402" t="str">
        <f t="shared" si="1"/>
        <v/>
      </c>
    </row>
    <row r="60" spans="1:7" s="413" customFormat="1" x14ac:dyDescent="0.2">
      <c r="A60" s="415"/>
      <c r="E60" s="411" t="str">
        <f t="shared" si="0"/>
        <v/>
      </c>
      <c r="F60" s="412" t="str">
        <f t="shared" si="2"/>
        <v/>
      </c>
      <c r="G60" s="402" t="str">
        <f t="shared" si="1"/>
        <v/>
      </c>
    </row>
    <row r="61" spans="1:7" s="413" customFormat="1" x14ac:dyDescent="0.2">
      <c r="A61" s="415"/>
      <c r="E61" s="411" t="str">
        <f t="shared" si="0"/>
        <v/>
      </c>
      <c r="F61" s="412" t="str">
        <f t="shared" si="2"/>
        <v/>
      </c>
      <c r="G61" s="402" t="str">
        <f t="shared" si="1"/>
        <v/>
      </c>
    </row>
    <row r="62" spans="1:7" s="413" customFormat="1" x14ac:dyDescent="0.2">
      <c r="A62" s="415"/>
      <c r="E62" s="411" t="str">
        <f t="shared" si="0"/>
        <v/>
      </c>
      <c r="F62" s="412" t="str">
        <f t="shared" si="2"/>
        <v/>
      </c>
      <c r="G62" s="402" t="str">
        <f t="shared" si="1"/>
        <v/>
      </c>
    </row>
    <row r="63" spans="1:7" s="413" customFormat="1" x14ac:dyDescent="0.2">
      <c r="A63" s="415"/>
      <c r="E63" s="411" t="str">
        <f t="shared" si="0"/>
        <v/>
      </c>
      <c r="F63" s="412" t="str">
        <f t="shared" si="2"/>
        <v/>
      </c>
      <c r="G63" s="402" t="str">
        <f t="shared" si="1"/>
        <v/>
      </c>
    </row>
    <row r="64" spans="1:7" s="413" customFormat="1" x14ac:dyDescent="0.2">
      <c r="A64" s="415"/>
      <c r="E64" s="411" t="str">
        <f t="shared" si="0"/>
        <v/>
      </c>
      <c r="F64" s="412" t="str">
        <f t="shared" si="2"/>
        <v/>
      </c>
      <c r="G64" s="402" t="str">
        <f t="shared" si="1"/>
        <v/>
      </c>
    </row>
    <row r="65" spans="1:7" s="413" customFormat="1" x14ac:dyDescent="0.2">
      <c r="A65" s="415"/>
      <c r="E65" s="411" t="str">
        <f t="shared" si="0"/>
        <v/>
      </c>
      <c r="F65" s="412" t="str">
        <f t="shared" si="2"/>
        <v/>
      </c>
      <c r="G65" s="402" t="str">
        <f t="shared" si="1"/>
        <v/>
      </c>
    </row>
    <row r="66" spans="1:7" s="413" customFormat="1" x14ac:dyDescent="0.2">
      <c r="A66" s="415"/>
      <c r="E66" s="411" t="str">
        <f t="shared" si="0"/>
        <v/>
      </c>
      <c r="F66" s="412" t="str">
        <f t="shared" si="2"/>
        <v/>
      </c>
      <c r="G66" s="402" t="str">
        <f t="shared" si="1"/>
        <v/>
      </c>
    </row>
    <row r="67" spans="1:7" s="413" customFormat="1" x14ac:dyDescent="0.2">
      <c r="A67" s="415"/>
      <c r="E67" s="411" t="str">
        <f t="shared" si="0"/>
        <v/>
      </c>
      <c r="F67" s="412" t="str">
        <f t="shared" si="2"/>
        <v/>
      </c>
      <c r="G67" s="402" t="str">
        <f t="shared" si="1"/>
        <v/>
      </c>
    </row>
    <row r="68" spans="1:7" s="413" customFormat="1" x14ac:dyDescent="0.2">
      <c r="A68" s="415"/>
      <c r="E68" s="411" t="str">
        <f t="shared" si="0"/>
        <v/>
      </c>
      <c r="F68" s="412" t="str">
        <f t="shared" si="2"/>
        <v/>
      </c>
      <c r="G68" s="402" t="str">
        <f t="shared" si="1"/>
        <v/>
      </c>
    </row>
    <row r="69" spans="1:7" s="413" customFormat="1" x14ac:dyDescent="0.2">
      <c r="A69" s="415"/>
      <c r="E69" s="411" t="str">
        <f t="shared" ref="E69:E100" si="3">IF(OR(AND(B69="",C69="",D69=""),AND(B69&lt;&gt;"",C69&lt;&gt;"",D69&lt;&gt;"")),"","X")</f>
        <v/>
      </c>
      <c r="F69" s="412" t="str">
        <f t="shared" si="2"/>
        <v/>
      </c>
      <c r="G69" s="402" t="str">
        <f t="shared" ref="G69:G99" si="4">IF(AND(B69&lt;&gt;"",C69&lt;&gt;"",D69&lt;&gt;""),C69,"")</f>
        <v/>
      </c>
    </row>
    <row r="70" spans="1:7" s="413" customFormat="1" x14ac:dyDescent="0.2">
      <c r="A70" s="415"/>
      <c r="E70" s="411" t="str">
        <f t="shared" si="3"/>
        <v/>
      </c>
      <c r="F70" s="412" t="str">
        <f t="shared" si="2"/>
        <v/>
      </c>
      <c r="G70" s="402" t="str">
        <f t="shared" si="4"/>
        <v/>
      </c>
    </row>
    <row r="71" spans="1:7" s="413" customFormat="1" x14ac:dyDescent="0.2">
      <c r="A71" s="415"/>
      <c r="E71" s="411" t="str">
        <f t="shared" si="3"/>
        <v/>
      </c>
      <c r="F71" s="412" t="str">
        <f t="shared" ref="F71:F100" si="5">IF(AND(B71&lt;&gt;"",C71&lt;&gt;"",D71&lt;&gt;""),A71,"")</f>
        <v/>
      </c>
      <c r="G71" s="402" t="str">
        <f t="shared" si="4"/>
        <v/>
      </c>
    </row>
    <row r="72" spans="1:7" s="413" customFormat="1" x14ac:dyDescent="0.2">
      <c r="A72" s="415"/>
      <c r="E72" s="411" t="str">
        <f t="shared" si="3"/>
        <v/>
      </c>
      <c r="F72" s="412" t="str">
        <f t="shared" si="5"/>
        <v/>
      </c>
      <c r="G72" s="402" t="str">
        <f t="shared" si="4"/>
        <v/>
      </c>
    </row>
    <row r="73" spans="1:7" s="413" customFormat="1" x14ac:dyDescent="0.2">
      <c r="A73" s="415"/>
      <c r="E73" s="411" t="str">
        <f t="shared" si="3"/>
        <v/>
      </c>
      <c r="F73" s="412" t="str">
        <f t="shared" si="5"/>
        <v/>
      </c>
      <c r="G73" s="402" t="str">
        <f t="shared" si="4"/>
        <v/>
      </c>
    </row>
    <row r="74" spans="1:7" s="413" customFormat="1" x14ac:dyDescent="0.2">
      <c r="A74" s="415"/>
      <c r="E74" s="411" t="str">
        <f t="shared" si="3"/>
        <v/>
      </c>
      <c r="F74" s="412" t="str">
        <f t="shared" si="5"/>
        <v/>
      </c>
      <c r="G74" s="402" t="str">
        <f t="shared" si="4"/>
        <v/>
      </c>
    </row>
    <row r="75" spans="1:7" s="413" customFormat="1" x14ac:dyDescent="0.2">
      <c r="A75" s="415"/>
      <c r="E75" s="411" t="str">
        <f t="shared" si="3"/>
        <v/>
      </c>
      <c r="F75" s="412" t="str">
        <f t="shared" si="5"/>
        <v/>
      </c>
      <c r="G75" s="402" t="str">
        <f t="shared" si="4"/>
        <v/>
      </c>
    </row>
    <row r="76" spans="1:7" s="413" customFormat="1" x14ac:dyDescent="0.2">
      <c r="A76" s="415"/>
      <c r="E76" s="411" t="str">
        <f t="shared" si="3"/>
        <v/>
      </c>
      <c r="F76" s="412" t="str">
        <f t="shared" si="5"/>
        <v/>
      </c>
      <c r="G76" s="402" t="str">
        <f t="shared" si="4"/>
        <v/>
      </c>
    </row>
    <row r="77" spans="1:7" s="413" customFormat="1" x14ac:dyDescent="0.2">
      <c r="A77" s="415"/>
      <c r="E77" s="411" t="str">
        <f t="shared" si="3"/>
        <v/>
      </c>
      <c r="F77" s="412" t="str">
        <f t="shared" si="5"/>
        <v/>
      </c>
      <c r="G77" s="402" t="str">
        <f t="shared" si="4"/>
        <v/>
      </c>
    </row>
    <row r="78" spans="1:7" s="413" customFormat="1" x14ac:dyDescent="0.2">
      <c r="A78" s="415"/>
      <c r="E78" s="411" t="str">
        <f t="shared" si="3"/>
        <v/>
      </c>
      <c r="F78" s="412" t="str">
        <f t="shared" si="5"/>
        <v/>
      </c>
      <c r="G78" s="402" t="str">
        <f t="shared" si="4"/>
        <v/>
      </c>
    </row>
    <row r="79" spans="1:7" s="413" customFormat="1" x14ac:dyDescent="0.2">
      <c r="A79" s="415"/>
      <c r="E79" s="411" t="str">
        <f t="shared" si="3"/>
        <v/>
      </c>
      <c r="F79" s="412" t="str">
        <f t="shared" si="5"/>
        <v/>
      </c>
      <c r="G79" s="402" t="str">
        <f t="shared" si="4"/>
        <v/>
      </c>
    </row>
    <row r="80" spans="1:7" s="413" customFormat="1" x14ac:dyDescent="0.2">
      <c r="A80" s="415"/>
      <c r="E80" s="411" t="str">
        <f t="shared" si="3"/>
        <v/>
      </c>
      <c r="F80" s="412" t="str">
        <f t="shared" si="5"/>
        <v/>
      </c>
      <c r="G80" s="402" t="str">
        <f t="shared" si="4"/>
        <v/>
      </c>
    </row>
    <row r="81" spans="1:7" s="413" customFormat="1" x14ac:dyDescent="0.2">
      <c r="A81" s="415"/>
      <c r="E81" s="411" t="str">
        <f t="shared" si="3"/>
        <v/>
      </c>
      <c r="F81" s="412" t="str">
        <f t="shared" si="5"/>
        <v/>
      </c>
      <c r="G81" s="402" t="str">
        <f t="shared" si="4"/>
        <v/>
      </c>
    </row>
    <row r="82" spans="1:7" s="413" customFormat="1" x14ac:dyDescent="0.2">
      <c r="A82" s="415"/>
      <c r="E82" s="411" t="str">
        <f t="shared" si="3"/>
        <v/>
      </c>
      <c r="F82" s="412" t="str">
        <f t="shared" si="5"/>
        <v/>
      </c>
      <c r="G82" s="402" t="str">
        <f t="shared" si="4"/>
        <v/>
      </c>
    </row>
    <row r="83" spans="1:7" s="413" customFormat="1" x14ac:dyDescent="0.2">
      <c r="A83" s="415"/>
      <c r="E83" s="411" t="str">
        <f t="shared" si="3"/>
        <v/>
      </c>
      <c r="F83" s="412" t="str">
        <f t="shared" si="5"/>
        <v/>
      </c>
      <c r="G83" s="402" t="str">
        <f t="shared" si="4"/>
        <v/>
      </c>
    </row>
    <row r="84" spans="1:7" s="413" customFormat="1" x14ac:dyDescent="0.2">
      <c r="A84" s="415"/>
      <c r="E84" s="411" t="str">
        <f t="shared" si="3"/>
        <v/>
      </c>
      <c r="F84" s="412" t="str">
        <f t="shared" si="5"/>
        <v/>
      </c>
      <c r="G84" s="402" t="str">
        <f t="shared" si="4"/>
        <v/>
      </c>
    </row>
    <row r="85" spans="1:7" s="413" customFormat="1" x14ac:dyDescent="0.2">
      <c r="A85" s="415"/>
      <c r="E85" s="411" t="str">
        <f t="shared" si="3"/>
        <v/>
      </c>
      <c r="F85" s="412" t="str">
        <f t="shared" si="5"/>
        <v/>
      </c>
      <c r="G85" s="402" t="str">
        <f t="shared" si="4"/>
        <v/>
      </c>
    </row>
    <row r="86" spans="1:7" s="413" customFormat="1" x14ac:dyDescent="0.2">
      <c r="A86" s="415"/>
      <c r="E86" s="411" t="str">
        <f t="shared" si="3"/>
        <v/>
      </c>
      <c r="F86" s="412" t="str">
        <f t="shared" si="5"/>
        <v/>
      </c>
      <c r="G86" s="402" t="str">
        <f t="shared" si="4"/>
        <v/>
      </c>
    </row>
    <row r="87" spans="1:7" s="413" customFormat="1" x14ac:dyDescent="0.2">
      <c r="A87" s="415"/>
      <c r="E87" s="411" t="str">
        <f t="shared" si="3"/>
        <v/>
      </c>
      <c r="F87" s="412" t="str">
        <f t="shared" si="5"/>
        <v/>
      </c>
      <c r="G87" s="402" t="str">
        <f t="shared" si="4"/>
        <v/>
      </c>
    </row>
    <row r="88" spans="1:7" s="413" customFormat="1" x14ac:dyDescent="0.2">
      <c r="A88" s="415"/>
      <c r="E88" s="411" t="str">
        <f t="shared" si="3"/>
        <v/>
      </c>
      <c r="F88" s="412" t="str">
        <f t="shared" si="5"/>
        <v/>
      </c>
      <c r="G88" s="402" t="str">
        <f t="shared" si="4"/>
        <v/>
      </c>
    </row>
    <row r="89" spans="1:7" s="413" customFormat="1" x14ac:dyDescent="0.2">
      <c r="A89" s="415"/>
      <c r="E89" s="411" t="str">
        <f t="shared" si="3"/>
        <v/>
      </c>
      <c r="F89" s="412" t="str">
        <f t="shared" si="5"/>
        <v/>
      </c>
      <c r="G89" s="402" t="str">
        <f t="shared" si="4"/>
        <v/>
      </c>
    </row>
    <row r="90" spans="1:7" s="413" customFormat="1" x14ac:dyDescent="0.2">
      <c r="A90" s="415"/>
      <c r="E90" s="411" t="str">
        <f t="shared" si="3"/>
        <v/>
      </c>
      <c r="F90" s="412" t="str">
        <f t="shared" si="5"/>
        <v/>
      </c>
      <c r="G90" s="402" t="str">
        <f t="shared" si="4"/>
        <v/>
      </c>
    </row>
    <row r="91" spans="1:7" s="413" customFormat="1" x14ac:dyDescent="0.2">
      <c r="A91" s="415"/>
      <c r="E91" s="411" t="str">
        <f t="shared" si="3"/>
        <v/>
      </c>
      <c r="F91" s="412" t="str">
        <f t="shared" si="5"/>
        <v/>
      </c>
      <c r="G91" s="402" t="str">
        <f t="shared" si="4"/>
        <v/>
      </c>
    </row>
    <row r="92" spans="1:7" s="413" customFormat="1" x14ac:dyDescent="0.2">
      <c r="A92" s="415"/>
      <c r="E92" s="411" t="str">
        <f t="shared" si="3"/>
        <v/>
      </c>
      <c r="F92" s="412" t="str">
        <f t="shared" si="5"/>
        <v/>
      </c>
      <c r="G92" s="402" t="str">
        <f t="shared" si="4"/>
        <v/>
      </c>
    </row>
    <row r="93" spans="1:7" s="413" customFormat="1" x14ac:dyDescent="0.2">
      <c r="A93" s="415"/>
      <c r="E93" s="411" t="str">
        <f t="shared" si="3"/>
        <v/>
      </c>
      <c r="F93" s="412" t="str">
        <f t="shared" si="5"/>
        <v/>
      </c>
      <c r="G93" s="402" t="str">
        <f t="shared" si="4"/>
        <v/>
      </c>
    </row>
    <row r="94" spans="1:7" s="413" customFormat="1" x14ac:dyDescent="0.2">
      <c r="A94" s="415"/>
      <c r="E94" s="411" t="str">
        <f t="shared" si="3"/>
        <v/>
      </c>
      <c r="F94" s="412" t="str">
        <f t="shared" si="5"/>
        <v/>
      </c>
      <c r="G94" s="402" t="str">
        <f t="shared" si="4"/>
        <v/>
      </c>
    </row>
    <row r="95" spans="1:7" s="413" customFormat="1" x14ac:dyDescent="0.2">
      <c r="A95" s="415"/>
      <c r="E95" s="411" t="str">
        <f t="shared" si="3"/>
        <v/>
      </c>
      <c r="F95" s="412" t="str">
        <f t="shared" si="5"/>
        <v/>
      </c>
      <c r="G95" s="402" t="str">
        <f t="shared" si="4"/>
        <v/>
      </c>
    </row>
    <row r="96" spans="1:7" s="413" customFormat="1" x14ac:dyDescent="0.2">
      <c r="A96" s="415"/>
      <c r="E96" s="411" t="str">
        <f t="shared" si="3"/>
        <v/>
      </c>
      <c r="F96" s="412" t="str">
        <f t="shared" si="5"/>
        <v/>
      </c>
      <c r="G96" s="402" t="str">
        <f t="shared" si="4"/>
        <v/>
      </c>
    </row>
    <row r="97" spans="1:7" s="413" customFormat="1" x14ac:dyDescent="0.2">
      <c r="A97" s="415"/>
      <c r="E97" s="411" t="str">
        <f t="shared" si="3"/>
        <v/>
      </c>
      <c r="F97" s="412" t="str">
        <f t="shared" si="5"/>
        <v/>
      </c>
      <c r="G97" s="402" t="str">
        <f t="shared" si="4"/>
        <v/>
      </c>
    </row>
    <row r="98" spans="1:7" s="413" customFormat="1" x14ac:dyDescent="0.2">
      <c r="A98" s="415"/>
      <c r="E98" s="411" t="str">
        <f t="shared" si="3"/>
        <v/>
      </c>
      <c r="F98" s="412" t="str">
        <f t="shared" si="5"/>
        <v/>
      </c>
      <c r="G98" s="402" t="str">
        <f t="shared" si="4"/>
        <v/>
      </c>
    </row>
    <row r="99" spans="1:7" s="413" customFormat="1" x14ac:dyDescent="0.2">
      <c r="A99" s="415"/>
      <c r="E99" s="411" t="str">
        <f t="shared" si="3"/>
        <v/>
      </c>
      <c r="F99" s="412" t="str">
        <f t="shared" si="5"/>
        <v/>
      </c>
      <c r="G99" s="402" t="str">
        <f t="shared" si="4"/>
        <v/>
      </c>
    </row>
    <row r="100" spans="1:7" s="413" customFormat="1" x14ac:dyDescent="0.2">
      <c r="A100" s="415"/>
      <c r="E100" s="411" t="str">
        <f t="shared" si="3"/>
        <v/>
      </c>
      <c r="F100" s="412" t="str">
        <f t="shared" si="5"/>
        <v/>
      </c>
      <c r="G100" s="402"/>
    </row>
    <row r="101" spans="1:7" s="413" customFormat="1" x14ac:dyDescent="0.2">
      <c r="A101" s="415"/>
      <c r="E101" s="411"/>
      <c r="F101" s="412"/>
      <c r="G101" s="416"/>
    </row>
    <row r="102" spans="1:7" s="413" customFormat="1" x14ac:dyDescent="0.2">
      <c r="A102" s="415"/>
      <c r="E102" s="411"/>
      <c r="F102" s="412"/>
      <c r="G102" s="416"/>
    </row>
    <row r="103" spans="1:7" s="413" customFormat="1" x14ac:dyDescent="0.2">
      <c r="A103" s="415"/>
      <c r="E103" s="411"/>
      <c r="F103" s="412"/>
      <c r="G103" s="416"/>
    </row>
    <row r="104" spans="1:7" s="413" customFormat="1" x14ac:dyDescent="0.2">
      <c r="A104" s="415"/>
      <c r="E104" s="411"/>
      <c r="F104" s="412"/>
      <c r="G104" s="416"/>
    </row>
    <row r="105" spans="1:7" s="413" customFormat="1" x14ac:dyDescent="0.2">
      <c r="A105" s="415"/>
      <c r="E105" s="411"/>
      <c r="F105" s="412"/>
      <c r="G105" s="416"/>
    </row>
    <row r="106" spans="1:7" s="413" customFormat="1" x14ac:dyDescent="0.2">
      <c r="A106" s="415"/>
      <c r="E106" s="411"/>
      <c r="F106" s="412"/>
      <c r="G106" s="416"/>
    </row>
    <row r="107" spans="1:7" s="413" customFormat="1" x14ac:dyDescent="0.2">
      <c r="A107" s="415"/>
      <c r="E107" s="411"/>
      <c r="F107" s="412"/>
      <c r="G107" s="416"/>
    </row>
    <row r="108" spans="1:7" s="413" customFormat="1" x14ac:dyDescent="0.2">
      <c r="A108" s="415"/>
      <c r="E108" s="411"/>
      <c r="F108" s="412"/>
      <c r="G108" s="416"/>
    </row>
    <row r="109" spans="1:7" s="413" customFormat="1" x14ac:dyDescent="0.2">
      <c r="A109" s="415"/>
      <c r="E109" s="411"/>
      <c r="F109" s="412"/>
      <c r="G109" s="416"/>
    </row>
    <row r="110" spans="1:7" s="413" customFormat="1" x14ac:dyDescent="0.2">
      <c r="A110" s="415"/>
      <c r="E110" s="411"/>
      <c r="F110" s="412"/>
      <c r="G110" s="416"/>
    </row>
    <row r="111" spans="1:7" s="413" customFormat="1" x14ac:dyDescent="0.2">
      <c r="A111" s="415"/>
      <c r="E111" s="411"/>
      <c r="F111" s="412"/>
      <c r="G111" s="416"/>
    </row>
    <row r="112" spans="1:7" s="413" customFormat="1" x14ac:dyDescent="0.2">
      <c r="A112" s="415"/>
      <c r="E112" s="411"/>
      <c r="F112" s="412"/>
      <c r="G112" s="416"/>
    </row>
    <row r="113" spans="1:7" s="413" customFormat="1" x14ac:dyDescent="0.2">
      <c r="A113" s="415"/>
      <c r="E113" s="411"/>
      <c r="F113" s="412"/>
      <c r="G113" s="416"/>
    </row>
    <row r="114" spans="1:7" s="413" customFormat="1" x14ac:dyDescent="0.2">
      <c r="A114" s="415"/>
      <c r="E114" s="411"/>
      <c r="F114" s="412"/>
      <c r="G114" s="416"/>
    </row>
    <row r="115" spans="1:7" s="413" customFormat="1" x14ac:dyDescent="0.2">
      <c r="A115" s="415"/>
      <c r="E115" s="411"/>
      <c r="F115" s="412"/>
      <c r="G115" s="416"/>
    </row>
    <row r="116" spans="1:7" s="413" customFormat="1" x14ac:dyDescent="0.2">
      <c r="A116" s="415"/>
      <c r="E116" s="411"/>
      <c r="F116" s="412"/>
      <c r="G116" s="416"/>
    </row>
    <row r="117" spans="1:7" s="413" customFormat="1" x14ac:dyDescent="0.2">
      <c r="A117" s="415"/>
      <c r="E117" s="411"/>
      <c r="F117" s="412"/>
      <c r="G117" s="416"/>
    </row>
    <row r="118" spans="1:7" s="413" customFormat="1" x14ac:dyDescent="0.2">
      <c r="A118" s="415"/>
      <c r="E118" s="411"/>
      <c r="F118" s="412"/>
      <c r="G118" s="416"/>
    </row>
    <row r="119" spans="1:7" s="413" customFormat="1" x14ac:dyDescent="0.2">
      <c r="A119" s="415"/>
      <c r="E119" s="411"/>
      <c r="F119" s="412"/>
      <c r="G119" s="416"/>
    </row>
    <row r="120" spans="1:7" s="413" customFormat="1" x14ac:dyDescent="0.2">
      <c r="A120" s="415"/>
      <c r="E120" s="411"/>
      <c r="F120" s="412"/>
      <c r="G120" s="416"/>
    </row>
    <row r="121" spans="1:7" s="413" customFormat="1" x14ac:dyDescent="0.2">
      <c r="A121" s="415"/>
      <c r="E121" s="411"/>
      <c r="F121" s="412"/>
      <c r="G121" s="416"/>
    </row>
    <row r="122" spans="1:7" s="413" customFormat="1" x14ac:dyDescent="0.2">
      <c r="A122" s="415"/>
      <c r="E122" s="411"/>
      <c r="F122" s="412"/>
      <c r="G122" s="416"/>
    </row>
    <row r="123" spans="1:7" s="413" customFormat="1" x14ac:dyDescent="0.2">
      <c r="A123" s="415"/>
      <c r="E123" s="411"/>
      <c r="F123" s="412"/>
      <c r="G123" s="416"/>
    </row>
    <row r="124" spans="1:7" s="413" customFormat="1" x14ac:dyDescent="0.2">
      <c r="A124" s="415"/>
      <c r="E124" s="411"/>
      <c r="F124" s="412"/>
      <c r="G124" s="416"/>
    </row>
    <row r="125" spans="1:7" s="413" customFormat="1" x14ac:dyDescent="0.2">
      <c r="A125" s="415"/>
      <c r="E125" s="411"/>
      <c r="F125" s="412"/>
      <c r="G125" s="416"/>
    </row>
    <row r="126" spans="1:7" s="413" customFormat="1" x14ac:dyDescent="0.2">
      <c r="A126" s="415"/>
      <c r="E126" s="411"/>
      <c r="F126" s="412"/>
      <c r="G126" s="416"/>
    </row>
    <row r="127" spans="1:7" s="413" customFormat="1" x14ac:dyDescent="0.2">
      <c r="A127" s="415"/>
      <c r="E127" s="411"/>
      <c r="F127" s="412"/>
      <c r="G127" s="416"/>
    </row>
    <row r="128" spans="1:7" s="413" customFormat="1" x14ac:dyDescent="0.2">
      <c r="A128" s="415"/>
      <c r="E128" s="411"/>
      <c r="F128" s="412"/>
      <c r="G128" s="416"/>
    </row>
    <row r="129" spans="1:7" s="413" customFormat="1" x14ac:dyDescent="0.2">
      <c r="A129" s="415"/>
      <c r="E129" s="411"/>
      <c r="F129" s="412"/>
      <c r="G129" s="416"/>
    </row>
    <row r="130" spans="1:7" s="413" customFormat="1" x14ac:dyDescent="0.2">
      <c r="A130" s="415"/>
      <c r="E130" s="411"/>
      <c r="F130" s="412"/>
      <c r="G130" s="416"/>
    </row>
    <row r="131" spans="1:7" s="413" customFormat="1" x14ac:dyDescent="0.2">
      <c r="A131" s="415"/>
      <c r="E131" s="411"/>
      <c r="F131" s="412"/>
      <c r="G131" s="416"/>
    </row>
    <row r="132" spans="1:7" s="413" customFormat="1" x14ac:dyDescent="0.2">
      <c r="A132" s="415"/>
      <c r="E132" s="411"/>
      <c r="F132" s="412"/>
      <c r="G132" s="416"/>
    </row>
    <row r="133" spans="1:7" s="413" customFormat="1" x14ac:dyDescent="0.2">
      <c r="A133" s="415"/>
      <c r="E133" s="411"/>
      <c r="F133" s="412"/>
      <c r="G133" s="416"/>
    </row>
    <row r="134" spans="1:7" s="413" customFormat="1" x14ac:dyDescent="0.2">
      <c r="A134" s="415"/>
      <c r="E134" s="411"/>
      <c r="F134" s="412"/>
      <c r="G134" s="416"/>
    </row>
    <row r="135" spans="1:7" s="413" customFormat="1" x14ac:dyDescent="0.2">
      <c r="A135" s="415"/>
      <c r="E135" s="411"/>
      <c r="F135" s="412"/>
      <c r="G135" s="416"/>
    </row>
    <row r="136" spans="1:7" s="413" customFormat="1" x14ac:dyDescent="0.2">
      <c r="A136" s="415"/>
      <c r="E136" s="411"/>
      <c r="F136" s="412"/>
      <c r="G136" s="416"/>
    </row>
    <row r="137" spans="1:7" s="413" customFormat="1" x14ac:dyDescent="0.2">
      <c r="A137" s="415"/>
      <c r="E137" s="411"/>
      <c r="F137" s="412"/>
      <c r="G137" s="416"/>
    </row>
    <row r="138" spans="1:7" s="413" customFormat="1" x14ac:dyDescent="0.2">
      <c r="A138" s="415"/>
      <c r="E138" s="411"/>
      <c r="F138" s="412"/>
      <c r="G138" s="416"/>
    </row>
  </sheetData>
  <sheetProtection algorithmName="SHA-512" hashValue="e6zVW7aaZ9BV6hNUqYXEfYfSuORsJBGV3yGDvcM1uy72CTv+jgk0PDQ5MCkMQv+rXvoufE6Qmy+Eu70nL2Eu5Q==" saltValue="rhAy/l/fkg3mFT2X5kqC8g=="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基本情報</vt:lpstr>
      <vt:lpstr>ベース</vt:lpstr>
      <vt:lpstr>バルブ</vt:lpstr>
      <vt:lpstr>仕様書作成</vt:lpstr>
      <vt:lpstr>発注情報</vt:lpstr>
      <vt:lpstr>御発注用仕様書</vt:lpstr>
      <vt:lpstr>※改訂履歴</vt:lpstr>
      <vt:lpstr>ベース!Print_Area</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Shiozawa Ayumi</cp:lastModifiedBy>
  <cp:lastPrinted>2019-03-11T08:11:30Z</cp:lastPrinted>
  <dcterms:created xsi:type="dcterms:W3CDTF">2009-11-25T00:43:57Z</dcterms:created>
  <dcterms:modified xsi:type="dcterms:W3CDTF">2025-06-19T01:14:31Z</dcterms:modified>
</cp:coreProperties>
</file>